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hp\Desktop\SAMPLES\"/>
    </mc:Choice>
  </mc:AlternateContent>
  <bookViews>
    <workbookView xWindow="0" yWindow="0" windowWidth="20490" windowHeight="7755" tabRatio="647" firstSheet="2" activeTab="2"/>
  </bookViews>
  <sheets>
    <sheet name="Chart1" sheetId="14" state="hidden" r:id="rId1"/>
    <sheet name="Sheet1" sheetId="15" state="hidden" r:id="rId2"/>
    <sheet name="Detailed Estimate" sheetId="16" r:id="rId3"/>
  </sheets>
  <definedNames>
    <definedName name="_xlnm.Print_Area" localSheetId="2">'Detailed Estimate'!$A$1:$M$1029</definedName>
  </definedNames>
  <calcPr calcId="152511"/>
</workbook>
</file>

<file path=xl/calcChain.xml><?xml version="1.0" encoding="utf-8"?>
<calcChain xmlns="http://schemas.openxmlformats.org/spreadsheetml/2006/main">
  <c r="A6" i="16" l="1"/>
  <c r="F187" i="16" l="1"/>
  <c r="L187" i="16" s="1"/>
  <c r="F186" i="16"/>
  <c r="L186" i="16" s="1"/>
  <c r="A185" i="16"/>
  <c r="F948" i="16"/>
  <c r="L948" i="16" s="1"/>
  <c r="F947" i="16"/>
  <c r="L947" i="16" s="1"/>
  <c r="F946" i="16"/>
  <c r="L946" i="16" s="1"/>
  <c r="F945" i="16"/>
  <c r="L945" i="16" s="1"/>
  <c r="F944" i="16"/>
  <c r="L944" i="16" s="1"/>
  <c r="F943" i="16"/>
  <c r="L943" i="16" s="1"/>
  <c r="F942" i="16"/>
  <c r="L942" i="16" s="1"/>
  <c r="F941" i="16"/>
  <c r="L941" i="16" s="1"/>
  <c r="F940" i="16"/>
  <c r="L940" i="16" s="1"/>
  <c r="F939" i="16"/>
  <c r="L939" i="16" s="1"/>
  <c r="F938" i="16"/>
  <c r="L938" i="16" s="1"/>
  <c r="F937" i="16"/>
  <c r="L937" i="16" s="1"/>
  <c r="F936" i="16"/>
  <c r="L936" i="16" s="1"/>
  <c r="F935" i="16"/>
  <c r="L935" i="16" s="1"/>
  <c r="F934" i="16"/>
  <c r="L934" i="16" s="1"/>
  <c r="F933" i="16"/>
  <c r="L933" i="16" s="1"/>
  <c r="F932" i="16"/>
  <c r="L932" i="16" s="1"/>
  <c r="F931" i="16"/>
  <c r="L931" i="16" s="1"/>
  <c r="F930" i="16"/>
  <c r="L930" i="16" s="1"/>
  <c r="F929" i="16"/>
  <c r="L929" i="16" s="1"/>
  <c r="F928" i="16"/>
  <c r="L928" i="16" s="1"/>
  <c r="F927" i="16"/>
  <c r="L927" i="16" s="1"/>
  <c r="F926" i="16"/>
  <c r="L926" i="16" s="1"/>
  <c r="F925" i="16"/>
  <c r="L925" i="16" s="1"/>
  <c r="F924" i="16"/>
  <c r="L924" i="16" s="1"/>
  <c r="F923" i="16"/>
  <c r="L923" i="16" s="1"/>
  <c r="F922" i="16"/>
  <c r="L922" i="16" s="1"/>
  <c r="F921" i="16"/>
  <c r="L921" i="16" s="1"/>
  <c r="F920" i="16"/>
  <c r="L920" i="16" s="1"/>
  <c r="F919" i="16"/>
  <c r="L919" i="16" s="1"/>
  <c r="F918" i="16"/>
  <c r="L918" i="16" s="1"/>
  <c r="F917" i="16"/>
  <c r="L917" i="16" s="1"/>
  <c r="F916" i="16"/>
  <c r="L916" i="16" s="1"/>
  <c r="F915" i="16"/>
  <c r="L915" i="16" s="1"/>
  <c r="F914" i="16"/>
  <c r="L914" i="16" s="1"/>
  <c r="F913" i="16"/>
  <c r="L913" i="16" s="1"/>
  <c r="F912" i="16"/>
  <c r="L912" i="16" s="1"/>
  <c r="F911" i="16"/>
  <c r="L911" i="16" s="1"/>
  <c r="F910" i="16"/>
  <c r="L910" i="16" s="1"/>
  <c r="F909" i="16"/>
  <c r="L909" i="16" s="1"/>
  <c r="F908" i="16"/>
  <c r="L908" i="16" s="1"/>
  <c r="F907" i="16"/>
  <c r="L907" i="16" s="1"/>
  <c r="F906" i="16"/>
  <c r="L906" i="16" s="1"/>
  <c r="F905" i="16"/>
  <c r="L905" i="16" s="1"/>
  <c r="F904" i="16"/>
  <c r="L904" i="16" s="1"/>
  <c r="F903" i="16"/>
  <c r="L903" i="16" s="1"/>
  <c r="F902" i="16"/>
  <c r="L902" i="16" s="1"/>
  <c r="F901" i="16"/>
  <c r="L901" i="16" s="1"/>
  <c r="F900" i="16"/>
  <c r="L900" i="16" s="1"/>
  <c r="F899" i="16"/>
  <c r="L899" i="16" s="1"/>
  <c r="F898" i="16"/>
  <c r="L898" i="16" s="1"/>
  <c r="F897" i="16"/>
  <c r="L897" i="16" s="1"/>
  <c r="F896" i="16"/>
  <c r="L896" i="16" s="1"/>
  <c r="F895" i="16"/>
  <c r="L895" i="16" s="1"/>
  <c r="F894" i="16"/>
  <c r="L894" i="16" s="1"/>
  <c r="F893" i="16"/>
  <c r="L893" i="16" s="1"/>
  <c r="F892" i="16"/>
  <c r="L892" i="16" s="1"/>
  <c r="F891" i="16"/>
  <c r="L891" i="16" s="1"/>
  <c r="F890" i="16"/>
  <c r="L890" i="16" s="1"/>
  <c r="F889" i="16"/>
  <c r="L889" i="16" s="1"/>
  <c r="F888" i="16"/>
  <c r="L888" i="16" s="1"/>
  <c r="F887" i="16"/>
  <c r="L887" i="16" s="1"/>
  <c r="F886" i="16"/>
  <c r="L886" i="16" s="1"/>
  <c r="F885" i="16"/>
  <c r="L885" i="16" s="1"/>
  <c r="F884" i="16"/>
  <c r="L884" i="16" s="1"/>
  <c r="F883" i="16"/>
  <c r="L883" i="16" s="1"/>
  <c r="F882" i="16"/>
  <c r="L882" i="16" s="1"/>
  <c r="F881" i="16"/>
  <c r="L881" i="16" s="1"/>
  <c r="F880" i="16"/>
  <c r="L880" i="16" s="1"/>
  <c r="F879" i="16"/>
  <c r="L879" i="16" s="1"/>
  <c r="F878" i="16"/>
  <c r="L878" i="16" s="1"/>
  <c r="F877" i="16"/>
  <c r="L877" i="16" s="1"/>
  <c r="F876" i="16"/>
  <c r="L876" i="16" s="1"/>
  <c r="F875" i="16"/>
  <c r="L875" i="16" s="1"/>
  <c r="F874" i="16"/>
  <c r="L874" i="16" s="1"/>
  <c r="F873" i="16"/>
  <c r="L873" i="16" s="1"/>
  <c r="F872" i="16"/>
  <c r="L872" i="16" s="1"/>
  <c r="F871" i="16"/>
  <c r="L871" i="16" s="1"/>
  <c r="F870" i="16"/>
  <c r="L870" i="16" s="1"/>
  <c r="F869" i="16"/>
  <c r="L869" i="16" s="1"/>
  <c r="F868" i="16"/>
  <c r="L868" i="16" s="1"/>
  <c r="M757" i="16" s="1"/>
  <c r="F867" i="16"/>
  <c r="F866" i="16"/>
  <c r="F865" i="16"/>
  <c r="F864" i="16"/>
  <c r="F863" i="16"/>
  <c r="F862" i="16"/>
  <c r="F861" i="16"/>
  <c r="F860" i="16"/>
  <c r="F859" i="16"/>
  <c r="F858" i="16"/>
  <c r="F857" i="16"/>
  <c r="F856" i="16"/>
  <c r="F855" i="16"/>
  <c r="F854" i="16"/>
  <c r="F853" i="16"/>
  <c r="F852" i="16"/>
  <c r="F851" i="16"/>
  <c r="F850" i="16"/>
  <c r="F849" i="16"/>
  <c r="F848" i="16"/>
  <c r="F847" i="16"/>
  <c r="F846" i="16"/>
  <c r="F845" i="16"/>
  <c r="F844" i="16"/>
  <c r="F843" i="16"/>
  <c r="F842" i="16"/>
  <c r="F841" i="16"/>
  <c r="F840" i="16"/>
  <c r="F839" i="16"/>
  <c r="F838" i="16"/>
  <c r="F837" i="16"/>
  <c r="F836" i="16"/>
  <c r="F835" i="16"/>
  <c r="F834" i="16"/>
  <c r="F833" i="16"/>
  <c r="F832" i="16"/>
  <c r="F831" i="16"/>
  <c r="F830" i="16"/>
  <c r="F829" i="16"/>
  <c r="F828" i="16"/>
  <c r="F827" i="16"/>
  <c r="F826" i="16"/>
  <c r="F825" i="16"/>
  <c r="F824" i="16"/>
  <c r="F823" i="16"/>
  <c r="F822" i="16"/>
  <c r="F821" i="16"/>
  <c r="F820" i="16"/>
  <c r="F819" i="16"/>
  <c r="F818" i="16"/>
  <c r="F815" i="16"/>
  <c r="D814" i="16"/>
  <c r="F814" i="16" s="1"/>
  <c r="F813" i="16"/>
  <c r="D812" i="16"/>
  <c r="F812" i="16" s="1"/>
  <c r="F811" i="16"/>
  <c r="F810" i="16"/>
  <c r="F809" i="16"/>
  <c r="F808" i="16"/>
  <c r="F807" i="16"/>
  <c r="D806" i="16"/>
  <c r="F806" i="16" s="1"/>
  <c r="D805" i="16"/>
  <c r="F805" i="16" s="1"/>
  <c r="F804" i="16"/>
  <c r="F803" i="16"/>
  <c r="F802" i="16"/>
  <c r="F801" i="16"/>
  <c r="D800" i="16"/>
  <c r="F800" i="16" s="1"/>
  <c r="F799" i="16"/>
  <c r="F798" i="16"/>
  <c r="F797" i="16"/>
  <c r="D796" i="16"/>
  <c r="F796" i="16" s="1"/>
  <c r="F795" i="16"/>
  <c r="F794" i="16"/>
  <c r="F793" i="16"/>
  <c r="F792" i="16"/>
  <c r="F791" i="16"/>
  <c r="F790" i="16"/>
  <c r="F789" i="16"/>
  <c r="D788" i="16"/>
  <c r="F788" i="16" s="1"/>
  <c r="F787" i="16"/>
  <c r="F786" i="16"/>
  <c r="F785" i="16"/>
  <c r="F784" i="16"/>
  <c r="F783" i="16"/>
  <c r="F782" i="16"/>
  <c r="F781" i="16"/>
  <c r="F780" i="16"/>
  <c r="F779" i="16"/>
  <c r="D778" i="16"/>
  <c r="F778" i="16" s="1"/>
  <c r="D777" i="16"/>
  <c r="F777" i="16" s="1"/>
  <c r="F776" i="16"/>
  <c r="F775" i="16"/>
  <c r="F774" i="16"/>
  <c r="F773" i="16"/>
  <c r="D772" i="16"/>
  <c r="F772" i="16" s="1"/>
  <c r="D771" i="16"/>
  <c r="F771" i="16" s="1"/>
  <c r="F770" i="16"/>
  <c r="D769" i="16"/>
  <c r="F769" i="16" s="1"/>
  <c r="D768" i="16"/>
  <c r="F768" i="16" s="1"/>
  <c r="F767" i="16"/>
  <c r="D766" i="16"/>
  <c r="F766" i="16" s="1"/>
  <c r="F765" i="16"/>
  <c r="F764" i="16"/>
  <c r="D763" i="16"/>
  <c r="F763" i="16" s="1"/>
  <c r="F762" i="16"/>
  <c r="D761" i="16"/>
  <c r="F761" i="16" s="1"/>
  <c r="F760" i="16"/>
  <c r="F722" i="16" l="1"/>
  <c r="F721" i="16"/>
  <c r="F720" i="16"/>
  <c r="F719" i="16"/>
  <c r="F718" i="16"/>
  <c r="F717" i="16"/>
  <c r="F716" i="16"/>
  <c r="F715" i="16"/>
  <c r="F714" i="16"/>
  <c r="F713" i="16"/>
  <c r="F712" i="16"/>
  <c r="F711" i="16"/>
  <c r="F710" i="16"/>
  <c r="F709" i="16"/>
  <c r="F708" i="16"/>
  <c r="F707" i="16"/>
  <c r="F706" i="16"/>
  <c r="F705" i="16"/>
  <c r="F704" i="16"/>
  <c r="F703" i="16"/>
  <c r="F702" i="16"/>
  <c r="F701" i="16"/>
  <c r="F700" i="16"/>
  <c r="F699" i="16"/>
  <c r="F698" i="16"/>
  <c r="F697" i="16"/>
  <c r="F696" i="16"/>
  <c r="F693" i="16"/>
  <c r="L693" i="16" s="1"/>
  <c r="F692" i="16"/>
  <c r="L692" i="16" s="1"/>
  <c r="F691" i="16"/>
  <c r="L691" i="16" s="1"/>
  <c r="F690" i="16"/>
  <c r="L690" i="16" s="1"/>
  <c r="F689" i="16"/>
  <c r="L689" i="16" s="1"/>
  <c r="F688" i="16"/>
  <c r="L688" i="16" s="1"/>
  <c r="F687" i="16"/>
  <c r="L687" i="16" s="1"/>
  <c r="F686" i="16"/>
  <c r="L686" i="16" s="1"/>
  <c r="F685" i="16"/>
  <c r="L685" i="16" s="1"/>
  <c r="F684" i="16"/>
  <c r="L684" i="16" s="1"/>
  <c r="F683" i="16"/>
  <c r="L683" i="16" s="1"/>
  <c r="F682" i="16"/>
  <c r="L682" i="16" s="1"/>
  <c r="F681" i="16"/>
  <c r="L681" i="16" s="1"/>
  <c r="F680" i="16"/>
  <c r="L680" i="16" s="1"/>
  <c r="F679" i="16"/>
  <c r="L679" i="16" s="1"/>
  <c r="F677" i="16"/>
  <c r="L677" i="16" s="1"/>
  <c r="F676" i="16"/>
  <c r="L676" i="16" s="1"/>
  <c r="F675" i="16"/>
  <c r="L675" i="16" s="1"/>
  <c r="F674" i="16"/>
  <c r="L674" i="16" s="1"/>
  <c r="F673" i="16"/>
  <c r="L673" i="16" s="1"/>
  <c r="F672" i="16"/>
  <c r="L672" i="16" s="1"/>
  <c r="F671" i="16"/>
  <c r="L671" i="16" s="1"/>
  <c r="F670" i="16"/>
  <c r="L670" i="16" s="1"/>
  <c r="F669" i="16"/>
  <c r="L669" i="16" s="1"/>
  <c r="F668" i="16"/>
  <c r="L668" i="16" s="1"/>
  <c r="F667" i="16"/>
  <c r="L667" i="16" s="1"/>
  <c r="F666" i="16"/>
  <c r="L666" i="16" s="1"/>
  <c r="F665" i="16"/>
  <c r="L665" i="16" s="1"/>
  <c r="F664" i="16"/>
  <c r="L664" i="16" s="1"/>
  <c r="F663" i="16"/>
  <c r="L663" i="16" s="1"/>
  <c r="F662" i="16"/>
  <c r="L662" i="16" s="1"/>
  <c r="F661" i="16"/>
  <c r="L661" i="16" s="1"/>
  <c r="F660" i="16"/>
  <c r="L660" i="16" s="1"/>
  <c r="F659" i="16"/>
  <c r="L659" i="16" s="1"/>
  <c r="F658" i="16"/>
  <c r="L658" i="16" s="1"/>
  <c r="F657" i="16"/>
  <c r="L657" i="16" s="1"/>
  <c r="F656" i="16"/>
  <c r="L656" i="16" s="1"/>
  <c r="F655" i="16"/>
  <c r="L655" i="16" s="1"/>
  <c r="F654" i="16"/>
  <c r="L654" i="16" s="1"/>
  <c r="F653" i="16"/>
  <c r="L653" i="16" s="1"/>
  <c r="F652" i="16"/>
  <c r="L652" i="16" s="1"/>
  <c r="F651" i="16"/>
  <c r="L651" i="16" s="1"/>
  <c r="F650" i="16"/>
  <c r="L650" i="16" s="1"/>
  <c r="F649" i="16"/>
  <c r="L649" i="16" s="1"/>
  <c r="F648" i="16"/>
  <c r="L648" i="16" s="1"/>
  <c r="F647" i="16"/>
  <c r="L647" i="16" s="1"/>
  <c r="F646" i="16"/>
  <c r="L646" i="16" s="1"/>
  <c r="F645" i="16"/>
  <c r="L645" i="16" s="1"/>
  <c r="F644" i="16"/>
  <c r="L644" i="16" s="1"/>
  <c r="D678" i="16"/>
  <c r="F678" i="16" s="1"/>
  <c r="L678" i="16" s="1"/>
  <c r="A695" i="16"/>
  <c r="F616" i="16"/>
  <c r="F615" i="16"/>
  <c r="L615" i="16" s="1"/>
  <c r="F614" i="16"/>
  <c r="L614" i="16" s="1"/>
  <c r="F613" i="16"/>
  <c r="L613" i="16" s="1"/>
  <c r="F612" i="16"/>
  <c r="A611" i="16"/>
  <c r="A610" i="16"/>
  <c r="F609" i="16"/>
  <c r="L609" i="16" s="1"/>
  <c r="F608" i="16"/>
  <c r="F607" i="16"/>
  <c r="L607" i="16" s="1"/>
  <c r="F606" i="16"/>
  <c r="L606" i="16" s="1"/>
  <c r="F605" i="16"/>
  <c r="L605" i="16" s="1"/>
  <c r="A602" i="16"/>
  <c r="F639" i="16"/>
  <c r="F638" i="16"/>
  <c r="L638" i="16" s="1"/>
  <c r="F637" i="16"/>
  <c r="L637" i="16" s="1"/>
  <c r="A636" i="16"/>
  <c r="M641" i="16" l="1"/>
  <c r="L608" i="16"/>
  <c r="L612" i="16"/>
  <c r="L616" i="16"/>
  <c r="L639" i="16"/>
  <c r="M602" i="16" l="1"/>
  <c r="F1012" i="16"/>
  <c r="F1011" i="16"/>
  <c r="L1011" i="16" s="1"/>
  <c r="F1010" i="16"/>
  <c r="L1010" i="16" s="1"/>
  <c r="F1009" i="16"/>
  <c r="L1009" i="16" s="1"/>
  <c r="F1008" i="16"/>
  <c r="F1007" i="16"/>
  <c r="L1007" i="16" s="1"/>
  <c r="F1006" i="16"/>
  <c r="L1006" i="16" s="1"/>
  <c r="F1005" i="16"/>
  <c r="L1005" i="16" s="1"/>
  <c r="F1004" i="16"/>
  <c r="F1003" i="16"/>
  <c r="L1003" i="16" s="1"/>
  <c r="F1002" i="16"/>
  <c r="L1002" i="16" s="1"/>
  <c r="F1001" i="16"/>
  <c r="L1001" i="16" s="1"/>
  <c r="F1000" i="16"/>
  <c r="F999" i="16"/>
  <c r="L999" i="16" s="1"/>
  <c r="F998" i="16"/>
  <c r="L998" i="16" s="1"/>
  <c r="F997" i="16"/>
  <c r="L997" i="16" s="1"/>
  <c r="F996" i="16"/>
  <c r="F995" i="16"/>
  <c r="L995" i="16" s="1"/>
  <c r="F994" i="16"/>
  <c r="L994" i="16" s="1"/>
  <c r="F993" i="16"/>
  <c r="L993" i="16" s="1"/>
  <c r="F992" i="16"/>
  <c r="F991" i="16"/>
  <c r="L991" i="16" s="1"/>
  <c r="F990" i="16"/>
  <c r="L990" i="16" s="1"/>
  <c r="F989" i="16"/>
  <c r="L989" i="16" s="1"/>
  <c r="F988" i="16"/>
  <c r="F987" i="16"/>
  <c r="L987" i="16" s="1"/>
  <c r="F986" i="16"/>
  <c r="L986" i="16" s="1"/>
  <c r="F985" i="16"/>
  <c r="L985" i="16" s="1"/>
  <c r="F984" i="16"/>
  <c r="F983" i="16"/>
  <c r="L983" i="16" s="1"/>
  <c r="F982" i="16"/>
  <c r="L982" i="16" s="1"/>
  <c r="F981" i="16"/>
  <c r="L981" i="16" s="1"/>
  <c r="F980" i="16"/>
  <c r="F979" i="16"/>
  <c r="L979" i="16" s="1"/>
  <c r="F978" i="16"/>
  <c r="L978" i="16" s="1"/>
  <c r="F977" i="16"/>
  <c r="L977" i="16" s="1"/>
  <c r="F976" i="16"/>
  <c r="F973" i="16"/>
  <c r="F972" i="16"/>
  <c r="L972" i="16" s="1"/>
  <c r="F971" i="16"/>
  <c r="L971" i="16" s="1"/>
  <c r="D970" i="16"/>
  <c r="F970" i="16" s="1"/>
  <c r="F969" i="16"/>
  <c r="L969" i="16" s="1"/>
  <c r="F968" i="16"/>
  <c r="F967" i="16"/>
  <c r="L967" i="16" s="1"/>
  <c r="F966" i="16"/>
  <c r="L966" i="16" s="1"/>
  <c r="F965" i="16"/>
  <c r="L965" i="16" s="1"/>
  <c r="F964" i="16"/>
  <c r="F963" i="16"/>
  <c r="L963" i="16" s="1"/>
  <c r="F962" i="16"/>
  <c r="L962" i="16" s="1"/>
  <c r="F961" i="16"/>
  <c r="L961" i="16" s="1"/>
  <c r="F960" i="16"/>
  <c r="F959" i="16"/>
  <c r="L959" i="16" s="1"/>
  <c r="F958" i="16"/>
  <c r="L958" i="16" s="1"/>
  <c r="F957" i="16"/>
  <c r="L957" i="16" s="1"/>
  <c r="F956" i="16"/>
  <c r="F955" i="16"/>
  <c r="L955" i="16" s="1"/>
  <c r="F954" i="16"/>
  <c r="L954" i="16" s="1"/>
  <c r="F953" i="16"/>
  <c r="L953" i="16" s="1"/>
  <c r="L976" i="16" l="1"/>
  <c r="L980" i="16"/>
  <c r="L984" i="16"/>
  <c r="L988" i="16"/>
  <c r="L992" i="16"/>
  <c r="L996" i="16"/>
  <c r="L1000" i="16"/>
  <c r="L1004" i="16"/>
  <c r="L1008" i="16"/>
  <c r="L1012" i="16"/>
  <c r="L970" i="16"/>
  <c r="L956" i="16"/>
  <c r="L960" i="16"/>
  <c r="L964" i="16"/>
  <c r="L968" i="16"/>
  <c r="L973" i="16"/>
  <c r="M950" i="16" l="1"/>
  <c r="F755" i="16"/>
  <c r="F754" i="16"/>
  <c r="F753" i="16"/>
  <c r="F752" i="16"/>
  <c r="F751" i="16"/>
  <c r="F750" i="16"/>
  <c r="F749" i="16"/>
  <c r="F748" i="16"/>
  <c r="F747" i="16"/>
  <c r="F746" i="16"/>
  <c r="F745" i="16"/>
  <c r="F744" i="16"/>
  <c r="F743" i="16"/>
  <c r="F742" i="16"/>
  <c r="F741" i="16"/>
  <c r="F733" i="16"/>
  <c r="L733" i="16" s="1"/>
  <c r="F729" i="16"/>
  <c r="F634" i="16"/>
  <c r="L634" i="16" s="1"/>
  <c r="F633" i="16"/>
  <c r="L633" i="16" s="1"/>
  <c r="F632" i="16"/>
  <c r="F631" i="16"/>
  <c r="L631" i="16" s="1"/>
  <c r="F628" i="16"/>
  <c r="L628" i="16" s="1"/>
  <c r="F627" i="16"/>
  <c r="L627" i="16" s="1"/>
  <c r="F626" i="16"/>
  <c r="F625" i="16"/>
  <c r="L625" i="16" s="1"/>
  <c r="F624" i="16"/>
  <c r="L624" i="16" s="1"/>
  <c r="F623" i="16"/>
  <c r="L623" i="16" s="1"/>
  <c r="F622" i="16"/>
  <c r="F621" i="16"/>
  <c r="L621" i="16" s="1"/>
  <c r="A618" i="16"/>
  <c r="F600" i="16"/>
  <c r="L600" i="16" s="1"/>
  <c r="F599" i="16"/>
  <c r="F598" i="16"/>
  <c r="L598" i="16" s="1"/>
  <c r="A597" i="16"/>
  <c r="F596" i="16"/>
  <c r="A595" i="16"/>
  <c r="F594" i="16"/>
  <c r="L594" i="16" s="1"/>
  <c r="A593" i="16"/>
  <c r="F592" i="16"/>
  <c r="F591" i="16"/>
  <c r="L591" i="16" s="1"/>
  <c r="F590" i="16"/>
  <c r="A589" i="16"/>
  <c r="F588" i="16"/>
  <c r="L588" i="16" s="1"/>
  <c r="F587" i="16"/>
  <c r="L587" i="16" s="1"/>
  <c r="F586" i="16"/>
  <c r="L586" i="16" s="1"/>
  <c r="A585" i="16"/>
  <c r="F584" i="16"/>
  <c r="F583" i="16"/>
  <c r="L583" i="16" s="1"/>
  <c r="F582" i="16"/>
  <c r="A581" i="16"/>
  <c r="F580" i="16"/>
  <c r="L580" i="16" s="1"/>
  <c r="F579" i="16"/>
  <c r="L579" i="16" s="1"/>
  <c r="A578" i="16"/>
  <c r="F577" i="16"/>
  <c r="L577" i="16" s="1"/>
  <c r="F576" i="16"/>
  <c r="L576" i="16" s="1"/>
  <c r="F575" i="16"/>
  <c r="L575" i="16" s="1"/>
  <c r="A574" i="16"/>
  <c r="F573" i="16"/>
  <c r="L573" i="16" s="1"/>
  <c r="F572" i="16"/>
  <c r="L572" i="16" s="1"/>
  <c r="A571" i="16"/>
  <c r="F570" i="16"/>
  <c r="F569" i="16"/>
  <c r="L569" i="16" s="1"/>
  <c r="F568" i="16"/>
  <c r="A567" i="16"/>
  <c r="F566" i="16"/>
  <c r="L566" i="16" s="1"/>
  <c r="F565" i="16"/>
  <c r="L565" i="16" s="1"/>
  <c r="A564" i="16"/>
  <c r="F563" i="16"/>
  <c r="L563" i="16" s="1"/>
  <c r="F562" i="16"/>
  <c r="L562" i="16" s="1"/>
  <c r="F561" i="16"/>
  <c r="L561" i="16" s="1"/>
  <c r="A560" i="16"/>
  <c r="F559" i="16"/>
  <c r="L559" i="16" s="1"/>
  <c r="F558" i="16"/>
  <c r="L558" i="16" s="1"/>
  <c r="F557" i="16"/>
  <c r="L557" i="16" s="1"/>
  <c r="A556" i="16"/>
  <c r="F555" i="16"/>
  <c r="L555" i="16" s="1"/>
  <c r="F554" i="16"/>
  <c r="A553" i="16"/>
  <c r="F552" i="16"/>
  <c r="F551" i="16"/>
  <c r="F550" i="16"/>
  <c r="A547" i="16"/>
  <c r="F545" i="16"/>
  <c r="L545" i="16" s="1"/>
  <c r="F544" i="16"/>
  <c r="L544" i="16" s="1"/>
  <c r="F543" i="16"/>
  <c r="L543" i="16" s="1"/>
  <c r="F542" i="16"/>
  <c r="F541" i="16"/>
  <c r="L541" i="16" s="1"/>
  <c r="F540" i="16"/>
  <c r="F539" i="16"/>
  <c r="L539" i="16" s="1"/>
  <c r="F538" i="16"/>
  <c r="L538" i="16" s="1"/>
  <c r="F537" i="16"/>
  <c r="F536" i="16"/>
  <c r="L536" i="16" s="1"/>
  <c r="F535" i="16"/>
  <c r="L535" i="16" s="1"/>
  <c r="F534" i="16"/>
  <c r="F533" i="16"/>
  <c r="L533" i="16" s="1"/>
  <c r="F532" i="16"/>
  <c r="F531" i="16"/>
  <c r="L531" i="16" s="1"/>
  <c r="F530" i="16"/>
  <c r="L530" i="16" s="1"/>
  <c r="F529" i="16"/>
  <c r="F528" i="16"/>
  <c r="L528" i="16" s="1"/>
  <c r="F527" i="16"/>
  <c r="L527" i="16" s="1"/>
  <c r="F526" i="16"/>
  <c r="F525" i="16"/>
  <c r="L525" i="16" s="1"/>
  <c r="F524" i="16"/>
  <c r="L524" i="16" s="1"/>
  <c r="F523" i="16"/>
  <c r="L523" i="16" s="1"/>
  <c r="F522" i="16"/>
  <c r="L522" i="16" s="1"/>
  <c r="F521" i="16"/>
  <c r="F520" i="16"/>
  <c r="L520" i="16" s="1"/>
  <c r="F519" i="16"/>
  <c r="L519" i="16" s="1"/>
  <c r="F518" i="16"/>
  <c r="L518" i="16" s="1"/>
  <c r="F517" i="16"/>
  <c r="L517" i="16" s="1"/>
  <c r="F516" i="16"/>
  <c r="L516" i="16" s="1"/>
  <c r="F515" i="16"/>
  <c r="L515" i="16" s="1"/>
  <c r="A514" i="16"/>
  <c r="A513" i="16"/>
  <c r="F512" i="16"/>
  <c r="F511" i="16"/>
  <c r="L511" i="16" s="1"/>
  <c r="F510" i="16"/>
  <c r="F509" i="16"/>
  <c r="L509" i="16" s="1"/>
  <c r="F508" i="16"/>
  <c r="F507" i="16"/>
  <c r="L507" i="16" s="1"/>
  <c r="F506" i="16"/>
  <c r="F505" i="16"/>
  <c r="L505" i="16" s="1"/>
  <c r="F504" i="16"/>
  <c r="F503" i="16"/>
  <c r="L503" i="16" s="1"/>
  <c r="F502" i="16"/>
  <c r="F501" i="16"/>
  <c r="L501" i="16" s="1"/>
  <c r="F500" i="16"/>
  <c r="F499" i="16"/>
  <c r="L499" i="16" s="1"/>
  <c r="F498" i="16"/>
  <c r="F497" i="16"/>
  <c r="F496" i="16"/>
  <c r="F495" i="16"/>
  <c r="L495" i="16" s="1"/>
  <c r="F494" i="16"/>
  <c r="F493" i="16"/>
  <c r="L493" i="16" s="1"/>
  <c r="F492" i="16"/>
  <c r="F491" i="16"/>
  <c r="L491" i="16" s="1"/>
  <c r="F490" i="16"/>
  <c r="F489" i="16"/>
  <c r="L489" i="16" s="1"/>
  <c r="F488" i="16"/>
  <c r="F487" i="16"/>
  <c r="L487" i="16" s="1"/>
  <c r="F486" i="16"/>
  <c r="F485" i="16"/>
  <c r="L485" i="16" s="1"/>
  <c r="F484" i="16"/>
  <c r="F483" i="16"/>
  <c r="L483" i="16" s="1"/>
  <c r="A482" i="16"/>
  <c r="A481" i="16"/>
  <c r="F480" i="16"/>
  <c r="L480" i="16" s="1"/>
  <c r="F479" i="16"/>
  <c r="L479" i="16" s="1"/>
  <c r="F478" i="16"/>
  <c r="L478" i="16" s="1"/>
  <c r="F477" i="16"/>
  <c r="F476" i="16"/>
  <c r="L476" i="16" s="1"/>
  <c r="F475" i="16"/>
  <c r="L475" i="16" s="1"/>
  <c r="F474" i="16"/>
  <c r="F473" i="16"/>
  <c r="L473" i="16" s="1"/>
  <c r="F472" i="16"/>
  <c r="F471" i="16"/>
  <c r="L471" i="16" s="1"/>
  <c r="F470" i="16"/>
  <c r="L470" i="16" s="1"/>
  <c r="F469" i="16"/>
  <c r="L469" i="16" s="1"/>
  <c r="F468" i="16"/>
  <c r="L468" i="16" s="1"/>
  <c r="F467" i="16"/>
  <c r="L467" i="16" s="1"/>
  <c r="F466" i="16"/>
  <c r="L466" i="16" s="1"/>
  <c r="F465" i="16"/>
  <c r="L465" i="16" s="1"/>
  <c r="F464" i="16"/>
  <c r="L464" i="16" s="1"/>
  <c r="F463" i="16"/>
  <c r="L463" i="16" s="1"/>
  <c r="F462" i="16"/>
  <c r="L462" i="16" s="1"/>
  <c r="F461" i="16"/>
  <c r="L461" i="16" s="1"/>
  <c r="F460" i="16"/>
  <c r="L460" i="16" s="1"/>
  <c r="F459" i="16"/>
  <c r="L459" i="16" s="1"/>
  <c r="F458" i="16"/>
  <c r="F457" i="16"/>
  <c r="L457" i="16" s="1"/>
  <c r="F456" i="16"/>
  <c r="F455" i="16"/>
  <c r="L455" i="16" s="1"/>
  <c r="F454" i="16"/>
  <c r="L454" i="16" s="1"/>
  <c r="F453" i="16"/>
  <c r="F452" i="16"/>
  <c r="L452" i="16" s="1"/>
  <c r="F451" i="16"/>
  <c r="L451" i="16" s="1"/>
  <c r="A450" i="16"/>
  <c r="A449" i="16"/>
  <c r="F448" i="16"/>
  <c r="F447" i="16"/>
  <c r="L447" i="16" s="1"/>
  <c r="F446" i="16"/>
  <c r="F445" i="16"/>
  <c r="F444" i="16"/>
  <c r="F443" i="16"/>
  <c r="L443" i="16" s="1"/>
  <c r="F442" i="16"/>
  <c r="L442" i="16" s="1"/>
  <c r="F441" i="16"/>
  <c r="L441" i="16" s="1"/>
  <c r="F440" i="16"/>
  <c r="F439" i="16"/>
  <c r="L439" i="16" s="1"/>
  <c r="F438" i="16"/>
  <c r="F437" i="16"/>
  <c r="F436" i="16"/>
  <c r="L436" i="16" s="1"/>
  <c r="F435" i="16"/>
  <c r="L435" i="16" s="1"/>
  <c r="F434" i="16"/>
  <c r="L434" i="16" s="1"/>
  <c r="F433" i="16"/>
  <c r="L433" i="16" s="1"/>
  <c r="F432" i="16"/>
  <c r="F431" i="16"/>
  <c r="L431" i="16" s="1"/>
  <c r="F430" i="16"/>
  <c r="F429" i="16"/>
  <c r="F428" i="16"/>
  <c r="L428" i="16" s="1"/>
  <c r="F427" i="16"/>
  <c r="L427" i="16" s="1"/>
  <c r="F426" i="16"/>
  <c r="L426" i="16" s="1"/>
  <c r="F425" i="16"/>
  <c r="F424" i="16"/>
  <c r="F423" i="16"/>
  <c r="L423" i="16" s="1"/>
  <c r="F422" i="16"/>
  <c r="F421" i="16"/>
  <c r="F420" i="16"/>
  <c r="F419" i="16"/>
  <c r="L419" i="16" s="1"/>
  <c r="A418" i="16"/>
  <c r="A417" i="16"/>
  <c r="F416" i="16"/>
  <c r="L416" i="16" s="1"/>
  <c r="F415" i="16"/>
  <c r="L415" i="16" s="1"/>
  <c r="F414" i="16"/>
  <c r="L414" i="16" s="1"/>
  <c r="F413" i="16"/>
  <c r="L413" i="16" s="1"/>
  <c r="F412" i="16"/>
  <c r="F411" i="16"/>
  <c r="L411" i="16" s="1"/>
  <c r="F410" i="16"/>
  <c r="L410" i="16" s="1"/>
  <c r="F409" i="16"/>
  <c r="F408" i="16"/>
  <c r="L408" i="16" s="1"/>
  <c r="F407" i="16"/>
  <c r="L407" i="16" s="1"/>
  <c r="F406" i="16"/>
  <c r="F405" i="16"/>
  <c r="L405" i="16" s="1"/>
  <c r="F404" i="16"/>
  <c r="F403" i="16"/>
  <c r="L403" i="16" s="1"/>
  <c r="F402" i="16"/>
  <c r="L402" i="16" s="1"/>
  <c r="F401" i="16"/>
  <c r="L401" i="16" s="1"/>
  <c r="F400" i="16"/>
  <c r="L400" i="16" s="1"/>
  <c r="F399" i="16"/>
  <c r="L399" i="16" s="1"/>
  <c r="F398" i="16"/>
  <c r="F397" i="16"/>
  <c r="L397" i="16" s="1"/>
  <c r="F396" i="16"/>
  <c r="L396" i="16" s="1"/>
  <c r="F395" i="16"/>
  <c r="L395" i="16" s="1"/>
  <c r="F394" i="16"/>
  <c r="L394" i="16" s="1"/>
  <c r="F393" i="16"/>
  <c r="L393" i="16" s="1"/>
  <c r="F392" i="16"/>
  <c r="L392" i="16" s="1"/>
  <c r="F391" i="16"/>
  <c r="L391" i="16" s="1"/>
  <c r="F390" i="16"/>
  <c r="L390" i="16" s="1"/>
  <c r="F389" i="16"/>
  <c r="L389" i="16" s="1"/>
  <c r="F388" i="16"/>
  <c r="L388" i="16" s="1"/>
  <c r="F387" i="16"/>
  <c r="L387" i="16" s="1"/>
  <c r="F386" i="16"/>
  <c r="L386" i="16" s="1"/>
  <c r="A385" i="16"/>
  <c r="A384" i="16"/>
  <c r="F383" i="16"/>
  <c r="L383" i="16" s="1"/>
  <c r="F382" i="16"/>
  <c r="F381" i="16"/>
  <c r="L381" i="16" s="1"/>
  <c r="F380" i="16"/>
  <c r="F379" i="16"/>
  <c r="L379" i="16" s="1"/>
  <c r="F378" i="16"/>
  <c r="F377" i="16"/>
  <c r="F376" i="16"/>
  <c r="F375" i="16"/>
  <c r="L375" i="16" s="1"/>
  <c r="F374" i="16"/>
  <c r="F373" i="16"/>
  <c r="L373" i="16" s="1"/>
  <c r="F372" i="16"/>
  <c r="F371" i="16"/>
  <c r="L371" i="16" s="1"/>
  <c r="F370" i="16"/>
  <c r="F369" i="16"/>
  <c r="F368" i="16"/>
  <c r="F367" i="16"/>
  <c r="L367" i="16" s="1"/>
  <c r="F366" i="16"/>
  <c r="F365" i="16"/>
  <c r="F364" i="16"/>
  <c r="F363" i="16"/>
  <c r="L363" i="16" s="1"/>
  <c r="F362" i="16"/>
  <c r="F361" i="16"/>
  <c r="F360" i="16"/>
  <c r="F359" i="16"/>
  <c r="L359" i="16" s="1"/>
  <c r="F358" i="16"/>
  <c r="F357" i="16"/>
  <c r="L357" i="16" s="1"/>
  <c r="F356" i="16"/>
  <c r="F355" i="16"/>
  <c r="L355" i="16" s="1"/>
  <c r="F354" i="16"/>
  <c r="F353" i="16"/>
  <c r="A352" i="16"/>
  <c r="A351" i="16"/>
  <c r="F350" i="16"/>
  <c r="L350" i="16" s="1"/>
  <c r="F349" i="16"/>
  <c r="L349" i="16" s="1"/>
  <c r="F348" i="16"/>
  <c r="L348" i="16" s="1"/>
  <c r="F347" i="16"/>
  <c r="F346" i="16"/>
  <c r="F345" i="16"/>
  <c r="L345" i="16" s="1"/>
  <c r="F344" i="16"/>
  <c r="L344" i="16" s="1"/>
  <c r="F343" i="16"/>
  <c r="L343" i="16" s="1"/>
  <c r="F342" i="16"/>
  <c r="L342" i="16" s="1"/>
  <c r="F341" i="16"/>
  <c r="F340" i="16"/>
  <c r="L340" i="16" s="1"/>
  <c r="F339" i="16"/>
  <c r="F338" i="16"/>
  <c r="F337" i="16"/>
  <c r="L337" i="16" s="1"/>
  <c r="F336" i="16"/>
  <c r="L336" i="16" s="1"/>
  <c r="F335" i="16"/>
  <c r="F334" i="16"/>
  <c r="L334" i="16" s="1"/>
  <c r="F333" i="16"/>
  <c r="F332" i="16"/>
  <c r="L332" i="16" s="1"/>
  <c r="F331" i="16"/>
  <c r="F330" i="16"/>
  <c r="L330" i="16" s="1"/>
  <c r="F329" i="16"/>
  <c r="L329" i="16" s="1"/>
  <c r="F328" i="16"/>
  <c r="L328" i="16" s="1"/>
  <c r="F327" i="16"/>
  <c r="F326" i="16"/>
  <c r="L326" i="16" s="1"/>
  <c r="F325" i="16"/>
  <c r="F324" i="16"/>
  <c r="L324" i="16" s="1"/>
  <c r="F323" i="16"/>
  <c r="F322" i="16"/>
  <c r="F321" i="16"/>
  <c r="L321" i="16" s="1"/>
  <c r="F320" i="16"/>
  <c r="L320" i="16" s="1"/>
  <c r="A319" i="16"/>
  <c r="A318" i="16"/>
  <c r="F317" i="16"/>
  <c r="L317" i="16" s="1"/>
  <c r="F316" i="16"/>
  <c r="L316" i="16" s="1"/>
  <c r="F315" i="16"/>
  <c r="F314" i="16"/>
  <c r="L314" i="16" s="1"/>
  <c r="F313" i="16"/>
  <c r="L313" i="16" s="1"/>
  <c r="F312" i="16"/>
  <c r="L312" i="16" s="1"/>
  <c r="F311" i="16"/>
  <c r="L311" i="16" s="1"/>
  <c r="F310" i="16"/>
  <c r="F309" i="16"/>
  <c r="L309" i="16" s="1"/>
  <c r="F308" i="16"/>
  <c r="L308" i="16" s="1"/>
  <c r="F307" i="16"/>
  <c r="F306" i="16"/>
  <c r="L306" i="16" s="1"/>
  <c r="F305" i="16"/>
  <c r="F304" i="16"/>
  <c r="L304" i="16" s="1"/>
  <c r="F303" i="16"/>
  <c r="L303" i="16" s="1"/>
  <c r="F302" i="16"/>
  <c r="L302" i="16" s="1"/>
  <c r="F301" i="16"/>
  <c r="L301" i="16" s="1"/>
  <c r="F300" i="16"/>
  <c r="L300" i="16" s="1"/>
  <c r="F299" i="16"/>
  <c r="F298" i="16"/>
  <c r="L298" i="16" s="1"/>
  <c r="F297" i="16"/>
  <c r="F296" i="16"/>
  <c r="L296" i="16" s="1"/>
  <c r="F295" i="16"/>
  <c r="L295" i="16" s="1"/>
  <c r="F294" i="16"/>
  <c r="L294" i="16" s="1"/>
  <c r="F293" i="16"/>
  <c r="L293" i="16" s="1"/>
  <c r="F292" i="16"/>
  <c r="L292" i="16" s="1"/>
  <c r="F291" i="16"/>
  <c r="L291" i="16" s="1"/>
  <c r="F290" i="16"/>
  <c r="L290" i="16" s="1"/>
  <c r="F289" i="16"/>
  <c r="F288" i="16"/>
  <c r="L288" i="16" s="1"/>
  <c r="A287" i="16"/>
  <c r="A286" i="16"/>
  <c r="F285" i="16"/>
  <c r="F284" i="16"/>
  <c r="F283" i="16"/>
  <c r="L283" i="16" s="1"/>
  <c r="F282" i="16"/>
  <c r="L282" i="16" s="1"/>
  <c r="F281" i="16"/>
  <c r="F280" i="16"/>
  <c r="L280" i="16" s="1"/>
  <c r="F279" i="16"/>
  <c r="F278" i="16"/>
  <c r="L278" i="16" s="1"/>
  <c r="F277" i="16"/>
  <c r="F276" i="16"/>
  <c r="F275" i="16"/>
  <c r="L275" i="16" s="1"/>
  <c r="F274" i="16"/>
  <c r="L274" i="16" s="1"/>
  <c r="F273" i="16"/>
  <c r="F272" i="16"/>
  <c r="L272" i="16" s="1"/>
  <c r="F271" i="16"/>
  <c r="F270" i="16"/>
  <c r="L270" i="16" s="1"/>
  <c r="F269" i="16"/>
  <c r="F268" i="16"/>
  <c r="F267" i="16"/>
  <c r="L267" i="16" s="1"/>
  <c r="F266" i="16"/>
  <c r="L266" i="16" s="1"/>
  <c r="F265" i="16"/>
  <c r="F264" i="16"/>
  <c r="L264" i="16" s="1"/>
  <c r="F263" i="16"/>
  <c r="F262" i="16"/>
  <c r="L262" i="16" s="1"/>
  <c r="F261" i="16"/>
  <c r="F260" i="16"/>
  <c r="F259" i="16"/>
  <c r="L259" i="16" s="1"/>
  <c r="F258" i="16"/>
  <c r="L258" i="16" s="1"/>
  <c r="F257" i="16"/>
  <c r="F256" i="16"/>
  <c r="L256" i="16" s="1"/>
  <c r="F255" i="16"/>
  <c r="A254" i="16"/>
  <c r="A253" i="16"/>
  <c r="F252" i="16"/>
  <c r="L252" i="16" s="1"/>
  <c r="F251" i="16"/>
  <c r="L251" i="16" s="1"/>
  <c r="F250" i="16"/>
  <c r="L250" i="16" s="1"/>
  <c r="F249" i="16"/>
  <c r="L249" i="16" s="1"/>
  <c r="F248" i="16"/>
  <c r="L248" i="16" s="1"/>
  <c r="F247" i="16"/>
  <c r="L247" i="16" s="1"/>
  <c r="F246" i="16"/>
  <c r="L246" i="16" s="1"/>
  <c r="F245" i="16"/>
  <c r="F244" i="16"/>
  <c r="L244" i="16" s="1"/>
  <c r="F243" i="16"/>
  <c r="L243" i="16" s="1"/>
  <c r="F242" i="16"/>
  <c r="L242" i="16" s="1"/>
  <c r="F241" i="16"/>
  <c r="L241" i="16" s="1"/>
  <c r="F240" i="16"/>
  <c r="L240" i="16" s="1"/>
  <c r="F239" i="16"/>
  <c r="L239" i="16" s="1"/>
  <c r="F238" i="16"/>
  <c r="L238" i="16" s="1"/>
  <c r="F237" i="16"/>
  <c r="F236" i="16"/>
  <c r="L236" i="16" s="1"/>
  <c r="F235" i="16"/>
  <c r="L235" i="16" s="1"/>
  <c r="F234" i="16"/>
  <c r="L234" i="16" s="1"/>
  <c r="F233" i="16"/>
  <c r="L233" i="16" s="1"/>
  <c r="F232" i="16"/>
  <c r="L232" i="16" s="1"/>
  <c r="F231" i="16"/>
  <c r="L231" i="16" s="1"/>
  <c r="F230" i="16"/>
  <c r="L230" i="16" s="1"/>
  <c r="F229" i="16"/>
  <c r="F228" i="16"/>
  <c r="L228" i="16" s="1"/>
  <c r="F227" i="16"/>
  <c r="L227" i="16" s="1"/>
  <c r="F226" i="16"/>
  <c r="L226" i="16" s="1"/>
  <c r="F225" i="16"/>
  <c r="L225" i="16" s="1"/>
  <c r="F224" i="16"/>
  <c r="L224" i="16" s="1"/>
  <c r="F223" i="16"/>
  <c r="L223" i="16" s="1"/>
  <c r="F222" i="16"/>
  <c r="L222" i="16" s="1"/>
  <c r="A219" i="16"/>
  <c r="F217" i="16"/>
  <c r="F216" i="16"/>
  <c r="L216" i="16" s="1"/>
  <c r="F215" i="16"/>
  <c r="L215" i="16" s="1"/>
  <c r="F214" i="16"/>
  <c r="L214" i="16" s="1"/>
  <c r="F213" i="16"/>
  <c r="F212" i="16"/>
  <c r="L212" i="16" s="1"/>
  <c r="L622" i="16" l="1"/>
  <c r="L626" i="16"/>
  <c r="L632" i="16"/>
  <c r="L265" i="16"/>
  <c r="L268" i="16"/>
  <c r="L279" i="16"/>
  <c r="L305" i="16"/>
  <c r="L322" i="16"/>
  <c r="L360" i="16"/>
  <c r="L477" i="16"/>
  <c r="L257" i="16"/>
  <c r="L260" i="16"/>
  <c r="L271" i="16"/>
  <c r="L335" i="16"/>
  <c r="L472" i="16"/>
  <c r="L263" i="16"/>
  <c r="L281" i="16"/>
  <c r="L284" i="16"/>
  <c r="L341" i="16"/>
  <c r="L365" i="16"/>
  <c r="L409" i="16"/>
  <c r="L444" i="16"/>
  <c r="L255" i="16"/>
  <c r="L273" i="16"/>
  <c r="L276" i="16"/>
  <c r="L310" i="16"/>
  <c r="L353" i="16"/>
  <c r="L404" i="16"/>
  <c r="L425" i="16"/>
  <c r="L497" i="16"/>
  <c r="L540" i="16"/>
  <c r="L551" i="16"/>
  <c r="L333" i="16"/>
  <c r="L361" i="16"/>
  <c r="L368" i="16"/>
  <c r="L458" i="16"/>
  <c r="L521" i="16"/>
  <c r="L532" i="16"/>
  <c r="L584" i="16"/>
  <c r="L599" i="16"/>
  <c r="L229" i="16"/>
  <c r="L237" i="16"/>
  <c r="L245" i="16"/>
  <c r="L289" i="16"/>
  <c r="L297" i="16"/>
  <c r="L315" i="16"/>
  <c r="L325" i="16"/>
  <c r="L327" i="16"/>
  <c r="L346" i="16"/>
  <c r="L369" i="16"/>
  <c r="L376" i="16"/>
  <c r="L420" i="16"/>
  <c r="L429" i="16"/>
  <c r="L432" i="16"/>
  <c r="L456" i="16"/>
  <c r="L534" i="16"/>
  <c r="L592" i="16"/>
  <c r="L261" i="16"/>
  <c r="L269" i="16"/>
  <c r="L277" i="16"/>
  <c r="L285" i="16"/>
  <c r="L299" i="16"/>
  <c r="L307" i="16"/>
  <c r="L338" i="16"/>
  <c r="L377" i="16"/>
  <c r="L406" i="16"/>
  <c r="L412" i="16"/>
  <c r="L421" i="16"/>
  <c r="L430" i="16"/>
  <c r="L438" i="16"/>
  <c r="L440" i="16"/>
  <c r="L494" i="16"/>
  <c r="L496" i="16"/>
  <c r="L510" i="16"/>
  <c r="L512" i="16"/>
  <c r="L529" i="16"/>
  <c r="L542" i="16"/>
  <c r="L550" i="16"/>
  <c r="L554" i="16"/>
  <c r="L422" i="16"/>
  <c r="L424" i="16"/>
  <c r="L445" i="16"/>
  <c r="L486" i="16"/>
  <c r="L488" i="16"/>
  <c r="L502" i="16"/>
  <c r="L504" i="16"/>
  <c r="L526" i="16"/>
  <c r="L323" i="16"/>
  <c r="L331" i="16"/>
  <c r="L339" i="16"/>
  <c r="L347" i="16"/>
  <c r="L354" i="16"/>
  <c r="L356" i="16"/>
  <c r="L358" i="16"/>
  <c r="L362" i="16"/>
  <c r="L364" i="16"/>
  <c r="L366" i="16"/>
  <c r="L370" i="16"/>
  <c r="L372" i="16"/>
  <c r="L374" i="16"/>
  <c r="L378" i="16"/>
  <c r="L380" i="16"/>
  <c r="L382" i="16"/>
  <c r="L398" i="16"/>
  <c r="L437" i="16"/>
  <c r="L446" i="16"/>
  <c r="L448" i="16"/>
  <c r="L453" i="16"/>
  <c r="L474" i="16"/>
  <c r="L537" i="16"/>
  <c r="L568" i="16"/>
  <c r="L570" i="16"/>
  <c r="L582" i="16"/>
  <c r="L590" i="16"/>
  <c r="L484" i="16"/>
  <c r="L490" i="16"/>
  <c r="L492" i="16"/>
  <c r="L498" i="16"/>
  <c r="L500" i="16"/>
  <c r="L506" i="16"/>
  <c r="L508" i="16"/>
  <c r="L552" i="16"/>
  <c r="L596" i="16"/>
  <c r="L213" i="16"/>
  <c r="L217" i="16"/>
  <c r="M618" i="16" l="1"/>
  <c r="M547" i="16"/>
  <c r="M219" i="16"/>
  <c r="F207" i="16"/>
  <c r="L207" i="16" s="1"/>
  <c r="F198" i="16"/>
  <c r="L198" i="16" s="1"/>
  <c r="F197" i="16"/>
  <c r="L197" i="16" s="1"/>
  <c r="F183" i="16"/>
  <c r="L183" i="16" s="1"/>
  <c r="F177" i="16"/>
  <c r="L177" i="16" s="1"/>
  <c r="F172" i="16"/>
  <c r="L172" i="16" s="1"/>
  <c r="F171" i="16"/>
  <c r="L171" i="16" s="1"/>
  <c r="F170" i="16"/>
  <c r="L170" i="16" s="1"/>
  <c r="F169" i="16"/>
  <c r="L169" i="16" s="1"/>
  <c r="F168" i="16"/>
  <c r="L168" i="16" s="1"/>
  <c r="F167" i="16"/>
  <c r="L167" i="16" s="1"/>
  <c r="F166" i="16"/>
  <c r="L166" i="16" s="1"/>
  <c r="F165" i="16"/>
  <c r="L165" i="16" s="1"/>
  <c r="F164" i="16"/>
  <c r="L164" i="16" s="1"/>
  <c r="F163" i="16"/>
  <c r="L163" i="16" s="1"/>
  <c r="F162" i="16"/>
  <c r="L162" i="16" s="1"/>
  <c r="F161" i="16"/>
  <c r="L161" i="16" s="1"/>
  <c r="F158" i="16"/>
  <c r="L158" i="16" s="1"/>
  <c r="F157" i="16"/>
  <c r="L157" i="16" s="1"/>
  <c r="F156" i="16"/>
  <c r="L156" i="16" s="1"/>
  <c r="F155" i="16"/>
  <c r="L155" i="16" s="1"/>
  <c r="F154" i="16"/>
  <c r="L154" i="16" s="1"/>
  <c r="F153" i="16"/>
  <c r="L153" i="16" s="1"/>
  <c r="F152" i="16"/>
  <c r="L152" i="16" s="1"/>
  <c r="F151" i="16"/>
  <c r="L151" i="16" s="1"/>
  <c r="F150" i="16"/>
  <c r="L150" i="16" s="1"/>
  <c r="F149" i="16"/>
  <c r="L149" i="16" s="1"/>
  <c r="F148" i="16"/>
  <c r="L148" i="16" s="1"/>
  <c r="F147" i="16"/>
  <c r="L147" i="16" s="1"/>
  <c r="F146" i="16"/>
  <c r="L146" i="16" s="1"/>
  <c r="F145" i="16"/>
  <c r="L145" i="16" s="1"/>
  <c r="F144" i="16"/>
  <c r="L144" i="16" s="1"/>
  <c r="F137" i="16"/>
  <c r="L137" i="16" s="1"/>
  <c r="F136" i="16"/>
  <c r="L136" i="16" s="1"/>
  <c r="F135" i="16"/>
  <c r="L135" i="16" s="1"/>
  <c r="F130" i="16"/>
  <c r="L130" i="16" s="1"/>
  <c r="F115" i="16"/>
  <c r="L115" i="16" s="1"/>
  <c r="F114" i="16"/>
  <c r="L114" i="16" s="1"/>
  <c r="F113" i="16"/>
  <c r="L113" i="16" s="1"/>
  <c r="F112" i="16"/>
  <c r="L112" i="16" s="1"/>
  <c r="F111" i="16"/>
  <c r="L111" i="16" s="1"/>
  <c r="F110" i="16"/>
  <c r="L110" i="16" s="1"/>
  <c r="F109" i="16"/>
  <c r="L109" i="16" s="1"/>
  <c r="F108" i="16"/>
  <c r="L108" i="16" s="1"/>
  <c r="F107" i="16"/>
  <c r="L107" i="16" s="1"/>
  <c r="F106" i="16"/>
  <c r="L106" i="16" s="1"/>
  <c r="F105" i="16"/>
  <c r="L105" i="16" s="1"/>
  <c r="F104" i="16"/>
  <c r="L104" i="16" s="1"/>
  <c r="F103" i="16"/>
  <c r="L103" i="16" s="1"/>
  <c r="F102" i="16"/>
  <c r="L102" i="16" s="1"/>
  <c r="F101" i="16"/>
  <c r="L101" i="16" s="1"/>
  <c r="F100" i="16"/>
  <c r="L100" i="16" s="1"/>
  <c r="F99" i="16"/>
  <c r="L99" i="16" s="1"/>
  <c r="F98" i="16"/>
  <c r="L98" i="16" s="1"/>
  <c r="F97" i="16"/>
  <c r="L97" i="16" s="1"/>
  <c r="F96" i="16"/>
  <c r="L96" i="16" s="1"/>
  <c r="F95" i="16"/>
  <c r="L95" i="16" s="1"/>
  <c r="F94" i="16"/>
  <c r="L94" i="16" s="1"/>
  <c r="F93" i="16"/>
  <c r="L93" i="16" s="1"/>
  <c r="F92" i="16"/>
  <c r="L92" i="16" s="1"/>
  <c r="F91" i="16"/>
  <c r="L91" i="16" s="1"/>
  <c r="F90" i="16"/>
  <c r="L90" i="16" s="1"/>
  <c r="F89" i="16"/>
  <c r="L89" i="16" s="1"/>
  <c r="F88" i="16"/>
  <c r="L88" i="16" s="1"/>
  <c r="F87" i="16"/>
  <c r="L87" i="16" s="1"/>
  <c r="F86" i="16"/>
  <c r="L86" i="16" s="1"/>
  <c r="F85" i="16"/>
  <c r="L85" i="16" s="1"/>
  <c r="F84" i="16"/>
  <c r="L84" i="16" s="1"/>
  <c r="F83" i="16"/>
  <c r="L83" i="16" s="1"/>
  <c r="F82" i="16"/>
  <c r="L82" i="16" s="1"/>
  <c r="F81" i="16"/>
  <c r="L81" i="16" s="1"/>
  <c r="F80" i="16"/>
  <c r="L80" i="16" s="1"/>
  <c r="F79" i="16"/>
  <c r="L79" i="16" s="1"/>
  <c r="F78" i="16"/>
  <c r="L78" i="16" s="1"/>
  <c r="F75" i="16"/>
  <c r="L75" i="16" s="1"/>
  <c r="F74" i="16"/>
  <c r="L74" i="16" s="1"/>
  <c r="F73" i="16"/>
  <c r="L73" i="16" s="1"/>
  <c r="F72" i="16"/>
  <c r="L72" i="16" s="1"/>
  <c r="F71" i="16"/>
  <c r="L71" i="16" s="1"/>
  <c r="F66" i="16"/>
  <c r="L66" i="16" s="1"/>
  <c r="F64" i="16"/>
  <c r="L64" i="16" s="1"/>
  <c r="F68" i="16"/>
  <c r="L68" i="16" s="1"/>
  <c r="F67" i="16"/>
  <c r="L67" i="16" s="1"/>
  <c r="F65" i="16"/>
  <c r="L65" i="16" s="1"/>
  <c r="F60" i="16"/>
  <c r="L60" i="16" s="1"/>
  <c r="F61" i="16"/>
  <c r="L61" i="16" s="1"/>
  <c r="D191" i="16" l="1"/>
  <c r="D143" i="16"/>
  <c r="F143" i="16" s="1"/>
  <c r="D134" i="16"/>
  <c r="D180" i="16"/>
  <c r="F180" i="16" s="1"/>
  <c r="D129" i="16"/>
  <c r="F129" i="16" s="1"/>
  <c r="L129" i="16" s="1"/>
  <c r="L180" i="16" l="1"/>
  <c r="L143" i="16"/>
  <c r="A160" i="16"/>
  <c r="A142" i="16"/>
  <c r="A182" i="16"/>
  <c r="D140" i="16"/>
  <c r="F140" i="16" s="1"/>
  <c r="A179" i="16"/>
  <c r="L140" i="16" l="1"/>
  <c r="D176" i="16"/>
  <c r="F176" i="16" s="1"/>
  <c r="A175" i="16"/>
  <c r="A139" i="16"/>
  <c r="D128" i="16"/>
  <c r="F128" i="16" s="1"/>
  <c r="D127" i="16"/>
  <c r="F127" i="16" s="1"/>
  <c r="D126" i="16"/>
  <c r="F126" i="16" s="1"/>
  <c r="D125" i="16"/>
  <c r="F125" i="16" s="1"/>
  <c r="A124" i="16"/>
  <c r="D122" i="16"/>
  <c r="D121" i="16"/>
  <c r="D120" i="16"/>
  <c r="D1019" i="16" l="1"/>
  <c r="F1019" i="16" s="1"/>
  <c r="L176" i="16"/>
  <c r="L125" i="16"/>
  <c r="L126" i="16"/>
  <c r="L127" i="16"/>
  <c r="L128" i="16"/>
  <c r="A77" i="16"/>
  <c r="A70" i="16"/>
  <c r="A63" i="16"/>
  <c r="D727" i="16"/>
  <c r="D736" i="16"/>
  <c r="F736" i="16" s="1"/>
  <c r="D735" i="16"/>
  <c r="F735" i="16" s="1"/>
  <c r="D734" i="16"/>
  <c r="F734" i="16" s="1"/>
  <c r="D732" i="16"/>
  <c r="F732" i="16" s="1"/>
  <c r="D728" i="16"/>
  <c r="D738" i="16"/>
  <c r="F738" i="16" s="1"/>
  <c r="L738" i="16" s="1"/>
  <c r="D737" i="16"/>
  <c r="F737" i="16" s="1"/>
  <c r="L1019" i="16" l="1"/>
  <c r="L737" i="16"/>
  <c r="L734" i="16"/>
  <c r="L735" i="16"/>
  <c r="L736" i="16"/>
  <c r="L732" i="16"/>
  <c r="F122" i="16"/>
  <c r="M724" i="16" l="1"/>
  <c r="L122" i="16"/>
  <c r="F121" i="16"/>
  <c r="L121" i="16" l="1"/>
  <c r="F48" i="16" l="1"/>
  <c r="F50" i="16"/>
  <c r="F51" i="16"/>
  <c r="L51" i="16" s="1"/>
  <c r="F53" i="16"/>
  <c r="L53" i="16" s="1"/>
  <c r="F55" i="16"/>
  <c r="L55" i="16" s="1"/>
  <c r="F56" i="16"/>
  <c r="L56" i="16" s="1"/>
  <c r="F57" i="16"/>
  <c r="L57" i="16" s="1"/>
  <c r="F58" i="16"/>
  <c r="L58" i="16" s="1"/>
  <c r="F59" i="16"/>
  <c r="L59" i="16" s="1"/>
  <c r="A949" i="16"/>
  <c r="A643" i="16" l="1"/>
  <c r="A642" i="16"/>
  <c r="F728" i="16" l="1"/>
  <c r="F727" i="16"/>
  <c r="F54" i="16" l="1"/>
  <c r="L54" i="16" s="1"/>
  <c r="F52" i="16"/>
  <c r="L52" i="16" s="1"/>
  <c r="F49" i="16"/>
  <c r="F196" i="16" l="1"/>
  <c r="L196" i="16" s="1"/>
  <c r="M193" i="16" s="1"/>
  <c r="L49" i="16"/>
  <c r="L48" i="16"/>
  <c r="F47" i="16"/>
  <c r="L47" i="16" s="1"/>
  <c r="A46" i="16"/>
  <c r="F209" i="16"/>
  <c r="L209" i="16" s="1"/>
  <c r="F208" i="16"/>
  <c r="L208" i="16" s="1"/>
  <c r="F206" i="16"/>
  <c r="L206" i="16" s="1"/>
  <c r="A205" i="16"/>
  <c r="F203" i="16"/>
  <c r="A202" i="16"/>
  <c r="L50" i="16" l="1"/>
  <c r="M44" i="16" s="1"/>
  <c r="L203" i="16"/>
  <c r="M200" i="16" s="1"/>
  <c r="A195" i="16" l="1"/>
  <c r="A950" i="16" l="1"/>
  <c r="A757" i="16"/>
  <c r="A724" i="16"/>
  <c r="A641" i="16"/>
  <c r="F191" i="16" l="1"/>
  <c r="L191" i="16" l="1"/>
  <c r="M189" i="16" s="1"/>
  <c r="A201" i="16" l="1"/>
  <c r="A200" i="16"/>
  <c r="F1018" i="16" l="1"/>
  <c r="F1017" i="16"/>
  <c r="L1017" i="16" s="1"/>
  <c r="F134" i="16"/>
  <c r="F133" i="16"/>
  <c r="F120" i="16"/>
  <c r="A44" i="16"/>
  <c r="L133" i="16" l="1"/>
  <c r="L134" i="16"/>
  <c r="F42" i="16"/>
  <c r="F37" i="16"/>
  <c r="A43" i="16"/>
  <c r="A45" i="16"/>
  <c r="L1018" i="16" l="1"/>
  <c r="M1014" i="16" s="1"/>
  <c r="F9" i="16" l="1"/>
  <c r="L9" i="16" s="1"/>
  <c r="F10" i="16"/>
  <c r="L10" i="16" s="1"/>
  <c r="F11" i="16"/>
  <c r="L11" i="16" s="1"/>
  <c r="F12" i="16"/>
  <c r="L12" i="16" s="1"/>
  <c r="F13" i="16"/>
  <c r="L13" i="16" s="1"/>
  <c r="F14" i="16"/>
  <c r="L14" i="16" s="1"/>
  <c r="F15" i="16"/>
  <c r="L15" i="16" s="1"/>
  <c r="F16" i="16"/>
  <c r="L16" i="16" s="1"/>
  <c r="F17" i="16"/>
  <c r="L17" i="16" s="1"/>
  <c r="F18" i="16"/>
  <c r="F19" i="16"/>
  <c r="L19" i="16" s="1"/>
  <c r="F22" i="16"/>
  <c r="L22" i="16" s="1"/>
  <c r="F23" i="16"/>
  <c r="L23" i="16" s="1"/>
  <c r="F24" i="16"/>
  <c r="L24" i="16" s="1"/>
  <c r="F25" i="16"/>
  <c r="L25" i="16" s="1"/>
  <c r="F28" i="16"/>
  <c r="L28" i="16" s="1"/>
  <c r="F29" i="16"/>
  <c r="L29" i="16" s="1"/>
  <c r="F30" i="16"/>
  <c r="L30" i="16" s="1"/>
  <c r="F31" i="16"/>
  <c r="L31" i="16" s="1"/>
  <c r="F32" i="16"/>
  <c r="L32" i="16" s="1"/>
  <c r="F33" i="16"/>
  <c r="L33" i="16" s="1"/>
  <c r="F34" i="16"/>
  <c r="L34" i="16" s="1"/>
  <c r="L37" i="16"/>
  <c r="F38" i="16"/>
  <c r="L38" i="16" s="1"/>
  <c r="F39" i="16"/>
  <c r="L39" i="16" s="1"/>
  <c r="F40" i="16"/>
  <c r="F41" i="16"/>
  <c r="L42" i="16"/>
  <c r="F8" i="16"/>
  <c r="L8" i="16" s="1"/>
  <c r="L18" i="16" l="1"/>
  <c r="L41" i="16"/>
  <c r="L40" i="16"/>
  <c r="A8" i="16"/>
  <c r="M7" i="16" l="1"/>
  <c r="A9" i="16"/>
  <c r="A20" i="16"/>
  <c r="A10" i="16" l="1"/>
  <c r="A11" i="16" l="1"/>
  <c r="A12" i="16" l="1"/>
  <c r="A13" i="16" l="1"/>
  <c r="A117" i="16"/>
  <c r="A118" i="16"/>
  <c r="A119" i="16"/>
  <c r="A132" i="16"/>
  <c r="A189" i="16"/>
  <c r="A193" i="16"/>
  <c r="A194" i="16"/>
  <c r="A1014" i="16"/>
  <c r="A1015" i="16"/>
  <c r="A1016" i="16"/>
  <c r="A14" i="16" l="1"/>
  <c r="A15" i="16" l="1"/>
  <c r="L120" i="16"/>
  <c r="M117" i="16" s="1"/>
  <c r="A16" i="16" l="1"/>
  <c r="A17" i="16" l="1"/>
  <c r="A18" i="16" l="1"/>
  <c r="A19" i="16" s="1"/>
  <c r="A22" i="16" s="1"/>
  <c r="L1022" i="16"/>
  <c r="A23" i="16" l="1"/>
  <c r="A24" i="16" s="1"/>
  <c r="A25" i="16" s="1"/>
  <c r="L1023" i="16"/>
  <c r="A28" i="16" l="1"/>
  <c r="L1024" i="16"/>
  <c r="A29" i="16" l="1"/>
  <c r="M1022" i="16"/>
  <c r="M1023" i="16" s="1"/>
  <c r="M1024" i="16" s="1"/>
  <c r="A30" i="16" l="1"/>
  <c r="A31" i="16" l="1"/>
  <c r="A32" i="16" s="1"/>
  <c r="A33" i="16" l="1"/>
  <c r="A34" i="16" s="1"/>
  <c r="A37" i="16" l="1"/>
  <c r="A38" i="16" l="1"/>
  <c r="A39" i="16" l="1"/>
  <c r="A40" i="16" l="1"/>
  <c r="A41" i="16" l="1"/>
  <c r="A42" i="16" l="1"/>
  <c r="A47" i="16" l="1"/>
  <c r="A48" i="16" s="1"/>
  <c r="A49" i="16" s="1"/>
  <c r="A50" i="16" s="1"/>
  <c r="A51" i="16" l="1"/>
  <c r="A52" i="16" s="1"/>
  <c r="A53" i="16" l="1"/>
  <c r="A54" i="16" s="1"/>
  <c r="A55" i="16" s="1"/>
  <c r="A56" i="16" s="1"/>
  <c r="A57" i="16" l="1"/>
  <c r="A58" i="16" s="1"/>
  <c r="A59" i="16" s="1"/>
  <c r="A60" i="16" s="1"/>
  <c r="A61" i="16" s="1"/>
  <c r="A64" i="16" s="1"/>
  <c r="A65" i="16" s="1"/>
  <c r="A66" i="16" s="1"/>
  <c r="A67" i="16" s="1"/>
  <c r="A68" i="16" s="1"/>
  <c r="A71" i="16" s="1"/>
  <c r="A72" i="16" s="1"/>
  <c r="A73" i="16" s="1"/>
  <c r="A74" i="16" s="1"/>
  <c r="A75" i="16" s="1"/>
  <c r="A78" i="16" s="1"/>
  <c r="A79" i="16" s="1"/>
  <c r="A80" i="16" s="1"/>
  <c r="A81" i="16" s="1"/>
  <c r="A82" i="16" s="1"/>
  <c r="A83" i="16" s="1"/>
  <c r="A84" i="16" s="1"/>
  <c r="A85" i="16" s="1"/>
  <c r="A86" i="16" s="1"/>
  <c r="A87" i="16" s="1"/>
  <c r="A88" i="16" s="1"/>
  <c r="A89" i="16" s="1"/>
  <c r="A90" i="16" s="1"/>
  <c r="A91" i="16" s="1"/>
  <c r="A92" i="16" s="1"/>
  <c r="A93" i="16" s="1"/>
  <c r="A94" i="16" s="1"/>
  <c r="A95" i="16" s="1"/>
  <c r="A96" i="16" s="1"/>
  <c r="A97" i="16" s="1"/>
  <c r="A98" i="16" s="1"/>
  <c r="A99" i="16" s="1"/>
  <c r="A100" i="16" s="1"/>
  <c r="A101" i="16" s="1"/>
  <c r="A102" i="16" s="1"/>
  <c r="A103" i="16" s="1"/>
  <c r="A104" i="16" s="1"/>
  <c r="A105" i="16" s="1"/>
  <c r="A106" i="16" s="1"/>
  <c r="A107" i="16" s="1"/>
  <c r="A108" i="16" s="1"/>
  <c r="A109" i="16" s="1"/>
  <c r="A110" i="16" s="1"/>
  <c r="A111" i="16" s="1"/>
  <c r="A112" i="16" s="1"/>
  <c r="A113" i="16" s="1"/>
  <c r="A114" i="16" s="1"/>
  <c r="A115" i="16" s="1"/>
  <c r="A120" i="16" l="1"/>
  <c r="A121" i="16" s="1"/>
  <c r="A122" i="16" l="1"/>
  <c r="A125" i="16" s="1"/>
  <c r="A126" i="16" l="1"/>
  <c r="A127" i="16" s="1"/>
  <c r="A128" i="16" l="1"/>
  <c r="A129" i="16" l="1"/>
  <c r="A130" i="16" s="1"/>
  <c r="A133" i="16" s="1"/>
  <c r="A134" i="16" s="1"/>
  <c r="A135" i="16" s="1"/>
  <c r="A136" i="16" l="1"/>
  <c r="A137" i="16" s="1"/>
  <c r="A140" i="16" l="1"/>
  <c r="A143" i="16" s="1"/>
  <c r="A144" i="16" s="1"/>
  <c r="A145" i="16" s="1"/>
  <c r="A146" i="16" s="1"/>
  <c r="A147" i="16" s="1"/>
  <c r="A148" i="16" s="1"/>
  <c r="A149" i="16" s="1"/>
  <c r="A150" i="16" s="1"/>
  <c r="A151" i="16" s="1"/>
  <c r="A152" i="16" s="1"/>
  <c r="A153" i="16" s="1"/>
  <c r="A154" i="16" s="1"/>
  <c r="A155" i="16" s="1"/>
  <c r="A156" i="16" s="1"/>
  <c r="A157" i="16" s="1"/>
  <c r="A158" i="16" s="1"/>
  <c r="A161" i="16" s="1"/>
  <c r="A162" i="16" s="1"/>
  <c r="A163" i="16" s="1"/>
  <c r="A164" i="16" s="1"/>
  <c r="A165" i="16" s="1"/>
  <c r="A166" i="16" s="1"/>
  <c r="A167" i="16" s="1"/>
  <c r="A168" i="16" s="1"/>
  <c r="A169" i="16" s="1"/>
  <c r="A170" i="16" s="1"/>
  <c r="A171" i="16" s="1"/>
  <c r="A172" i="16" s="1"/>
  <c r="A176" i="16" s="1"/>
  <c r="A177" i="16" s="1"/>
  <c r="A180" i="16" s="1"/>
  <c r="A183" i="16" s="1"/>
  <c r="A186" i="16" s="1"/>
  <c r="A187" i="16" s="1"/>
  <c r="A191" i="16" l="1"/>
  <c r="A196" i="16" s="1"/>
  <c r="A197" i="16" s="1"/>
  <c r="A198" i="16" s="1"/>
  <c r="A203" i="16" l="1"/>
  <c r="A206" i="16" l="1"/>
  <c r="A207" i="16" l="1"/>
  <c r="A208" i="16" l="1"/>
  <c r="A209" i="16" l="1"/>
  <c r="A212" i="16" s="1"/>
  <c r="A213" i="16" l="1"/>
  <c r="A214" i="16" s="1"/>
  <c r="A215" i="16" l="1"/>
  <c r="A216" i="16" s="1"/>
  <c r="A217" i="16" s="1"/>
  <c r="A222" i="16" s="1"/>
  <c r="A223" i="16" s="1"/>
  <c r="A224" i="16" s="1"/>
  <c r="A225" i="16" s="1"/>
  <c r="A226" i="16" s="1"/>
  <c r="A227" i="16" s="1"/>
  <c r="A228" i="16" s="1"/>
  <c r="A229" i="16" s="1"/>
  <c r="A230" i="16" s="1"/>
  <c r="A231" i="16" s="1"/>
  <c r="A232" i="16" s="1"/>
  <c r="A233" i="16" s="1"/>
  <c r="A234" i="16" s="1"/>
  <c r="A235" i="16" s="1"/>
  <c r="A236" i="16" s="1"/>
  <c r="A237" i="16" s="1"/>
  <c r="A238" i="16" s="1"/>
  <c r="A239" i="16" s="1"/>
  <c r="A240" i="16" s="1"/>
  <c r="A241" i="16" s="1"/>
  <c r="A242" i="16" s="1"/>
  <c r="A243" i="16" s="1"/>
  <c r="A244" i="16" s="1"/>
  <c r="A245" i="16" s="1"/>
  <c r="A246" i="16" s="1"/>
  <c r="A247" i="16" s="1"/>
  <c r="A248" i="16" s="1"/>
  <c r="A249" i="16" s="1"/>
  <c r="A250" i="16" s="1"/>
  <c r="A251" i="16" s="1"/>
  <c r="A252" i="16" s="1"/>
  <c r="A255" i="16" s="1"/>
  <c r="A256" i="16" s="1"/>
  <c r="A257" i="16" s="1"/>
  <c r="A258" i="16" s="1"/>
  <c r="A259" i="16" s="1"/>
  <c r="A260" i="16" s="1"/>
  <c r="A261" i="16" s="1"/>
  <c r="A262" i="16" s="1"/>
  <c r="A263" i="16" s="1"/>
  <c r="A264" i="16" s="1"/>
  <c r="A265" i="16" s="1"/>
  <c r="A266" i="16" s="1"/>
  <c r="A267" i="16" s="1"/>
  <c r="A268" i="16" s="1"/>
  <c r="A269" i="16" s="1"/>
  <c r="A270" i="16" s="1"/>
  <c r="A271" i="16" s="1"/>
  <c r="A272" i="16" s="1"/>
  <c r="A273" i="16" s="1"/>
  <c r="A274" i="16" s="1"/>
  <c r="A275" i="16" s="1"/>
  <c r="A276" i="16" s="1"/>
  <c r="A277" i="16" s="1"/>
  <c r="A278" i="16" s="1"/>
  <c r="A279" i="16" s="1"/>
  <c r="A280" i="16" s="1"/>
  <c r="A281" i="16" s="1"/>
  <c r="A282" i="16" s="1"/>
  <c r="A283" i="16" s="1"/>
  <c r="A284" i="16" s="1"/>
  <c r="A285" i="16" s="1"/>
  <c r="A288" i="16" s="1"/>
  <c r="A289" i="16" s="1"/>
  <c r="A290" i="16" s="1"/>
  <c r="A291" i="16" s="1"/>
  <c r="A292" i="16" s="1"/>
  <c r="A293" i="16" s="1"/>
  <c r="A294" i="16" s="1"/>
  <c r="A295" i="16" s="1"/>
  <c r="A296" i="16" s="1"/>
  <c r="A297" i="16" s="1"/>
  <c r="A298" i="16" s="1"/>
  <c r="A299" i="16" s="1"/>
  <c r="A300" i="16" s="1"/>
  <c r="A301" i="16" s="1"/>
  <c r="A302" i="16" s="1"/>
  <c r="A303" i="16" s="1"/>
  <c r="A304" i="16" s="1"/>
  <c r="A305" i="16" s="1"/>
  <c r="A306" i="16" s="1"/>
  <c r="A307" i="16" s="1"/>
  <c r="A308" i="16" s="1"/>
  <c r="A309" i="16" s="1"/>
  <c r="A310" i="16" s="1"/>
  <c r="A311" i="16" s="1"/>
  <c r="A312" i="16" s="1"/>
  <c r="A313" i="16" s="1"/>
  <c r="A314" i="16" s="1"/>
  <c r="A315" i="16" s="1"/>
  <c r="A316" i="16" s="1"/>
  <c r="A317" i="16" s="1"/>
  <c r="A320" i="16" s="1"/>
  <c r="A321" i="16" s="1"/>
  <c r="A322" i="16" s="1"/>
  <c r="A323" i="16" s="1"/>
  <c r="A324" i="16" s="1"/>
  <c r="A325" i="16" s="1"/>
  <c r="A326" i="16" s="1"/>
  <c r="A327" i="16" s="1"/>
  <c r="A328" i="16" s="1"/>
  <c r="A329" i="16" s="1"/>
  <c r="A330" i="16" s="1"/>
  <c r="A331" i="16" s="1"/>
  <c r="A332" i="16" s="1"/>
  <c r="A333" i="16" s="1"/>
  <c r="A334" i="16" s="1"/>
  <c r="A335" i="16" s="1"/>
  <c r="A336" i="16" s="1"/>
  <c r="A337" i="16" s="1"/>
  <c r="A338" i="16" s="1"/>
  <c r="A339" i="16" s="1"/>
  <c r="A340" i="16" s="1"/>
  <c r="A341" i="16" s="1"/>
  <c r="A342" i="16" s="1"/>
  <c r="A343" i="16" s="1"/>
  <c r="A344" i="16" s="1"/>
  <c r="A345" i="16" s="1"/>
  <c r="A346" i="16" s="1"/>
  <c r="A347" i="16" s="1"/>
  <c r="A348" i="16" s="1"/>
  <c r="A349" i="16" s="1"/>
  <c r="A350" i="16" s="1"/>
  <c r="A353" i="16" s="1"/>
  <c r="A354" i="16" s="1"/>
  <c r="A355" i="16" s="1"/>
  <c r="A356" i="16" s="1"/>
  <c r="A357" i="16" s="1"/>
  <c r="A358" i="16" s="1"/>
  <c r="A359" i="16" s="1"/>
  <c r="A360" i="16" s="1"/>
  <c r="A361" i="16" s="1"/>
  <c r="A362" i="16" s="1"/>
  <c r="A363" i="16" s="1"/>
  <c r="A364" i="16" s="1"/>
  <c r="A365" i="16" s="1"/>
  <c r="A366" i="16" s="1"/>
  <c r="A367" i="16" s="1"/>
  <c r="A368" i="16" s="1"/>
  <c r="A369" i="16" s="1"/>
  <c r="A370" i="16" s="1"/>
  <c r="A371" i="16" s="1"/>
  <c r="A372" i="16" s="1"/>
  <c r="A373" i="16" s="1"/>
  <c r="A374" i="16" s="1"/>
  <c r="A375" i="16" s="1"/>
  <c r="A376" i="16" s="1"/>
  <c r="A377" i="16" s="1"/>
  <c r="A378" i="16" s="1"/>
  <c r="A379" i="16" s="1"/>
  <c r="A380" i="16" s="1"/>
  <c r="A381" i="16" s="1"/>
  <c r="A382" i="16" s="1"/>
  <c r="A383" i="16" s="1"/>
  <c r="A386" i="16" s="1"/>
  <c r="A387" i="16" s="1"/>
  <c r="A388" i="16" s="1"/>
  <c r="A389" i="16" s="1"/>
  <c r="A390" i="16" s="1"/>
  <c r="A391" i="16" s="1"/>
  <c r="A392" i="16" s="1"/>
  <c r="A393" i="16" s="1"/>
  <c r="A394" i="16" s="1"/>
  <c r="A395" i="16" s="1"/>
  <c r="A396" i="16" s="1"/>
  <c r="A397" i="16" s="1"/>
  <c r="A398" i="16" s="1"/>
  <c r="A399" i="16" s="1"/>
  <c r="A400" i="16" s="1"/>
  <c r="A401" i="16" s="1"/>
  <c r="A402" i="16" s="1"/>
  <c r="A403" i="16" s="1"/>
  <c r="A404" i="16" s="1"/>
  <c r="A405" i="16" s="1"/>
  <c r="A406" i="16" s="1"/>
  <c r="A407" i="16" s="1"/>
  <c r="A408" i="16" s="1"/>
  <c r="A409" i="16" s="1"/>
  <c r="A410" i="16" s="1"/>
  <c r="A411" i="16" s="1"/>
  <c r="A412" i="16" s="1"/>
  <c r="A413" i="16" s="1"/>
  <c r="A414" i="16" s="1"/>
  <c r="A415" i="16" s="1"/>
  <c r="A416" i="16" s="1"/>
  <c r="A419" i="16" s="1"/>
  <c r="A420" i="16" s="1"/>
  <c r="A421" i="16" s="1"/>
  <c r="A422" i="16" s="1"/>
  <c r="A423" i="16" s="1"/>
  <c r="A424" i="16" s="1"/>
  <c r="A425" i="16" s="1"/>
  <c r="A426" i="16" s="1"/>
  <c r="A427" i="16" s="1"/>
  <c r="A428" i="16" s="1"/>
  <c r="A429" i="16" s="1"/>
  <c r="A430" i="16" s="1"/>
  <c r="A431" i="16" s="1"/>
  <c r="A432" i="16" s="1"/>
  <c r="A433" i="16" s="1"/>
  <c r="A434" i="16" s="1"/>
  <c r="A435" i="16" s="1"/>
  <c r="A436" i="16" s="1"/>
  <c r="A437" i="16" s="1"/>
  <c r="A438" i="16" s="1"/>
  <c r="A439" i="16" s="1"/>
  <c r="A440" i="16" s="1"/>
  <c r="A441" i="16" s="1"/>
  <c r="A442" i="16" s="1"/>
  <c r="A443" i="16" s="1"/>
  <c r="A444" i="16" s="1"/>
  <c r="A445" i="16" s="1"/>
  <c r="A446" i="16" s="1"/>
  <c r="A447" i="16" s="1"/>
  <c r="A448" i="16" s="1"/>
  <c r="A451" i="16" s="1"/>
  <c r="A452" i="16" s="1"/>
  <c r="A453" i="16" s="1"/>
  <c r="A454" i="16" s="1"/>
  <c r="A455" i="16" s="1"/>
  <c r="A456" i="16" s="1"/>
  <c r="A457" i="16" s="1"/>
  <c r="A458" i="16" s="1"/>
  <c r="A459" i="16" s="1"/>
  <c r="A460" i="16" s="1"/>
  <c r="A461" i="16" s="1"/>
  <c r="A462" i="16" s="1"/>
  <c r="A463" i="16" s="1"/>
  <c r="A464" i="16" s="1"/>
  <c r="A465" i="16" s="1"/>
  <c r="A466" i="16" s="1"/>
  <c r="A467" i="16" s="1"/>
  <c r="A468" i="16" s="1"/>
  <c r="A469" i="16" s="1"/>
  <c r="A470" i="16" s="1"/>
  <c r="A471" i="16" s="1"/>
  <c r="A472" i="16" s="1"/>
  <c r="A473" i="16" s="1"/>
  <c r="A474" i="16" s="1"/>
  <c r="A475" i="16" s="1"/>
  <c r="A476" i="16" s="1"/>
  <c r="A477" i="16" s="1"/>
  <c r="A478" i="16" s="1"/>
  <c r="A479" i="16" s="1"/>
  <c r="A480" i="16" s="1"/>
  <c r="A483" i="16" s="1"/>
  <c r="A484" i="16" s="1"/>
  <c r="A485" i="16" s="1"/>
  <c r="A486" i="16" s="1"/>
  <c r="A487" i="16" s="1"/>
  <c r="A488" i="16" s="1"/>
  <c r="A489" i="16" s="1"/>
  <c r="A490" i="16" s="1"/>
  <c r="A491" i="16" s="1"/>
  <c r="A492" i="16" s="1"/>
  <c r="A493" i="16" s="1"/>
  <c r="A494" i="16" s="1"/>
  <c r="A495" i="16" s="1"/>
  <c r="A496" i="16" s="1"/>
  <c r="A497" i="16" s="1"/>
  <c r="A498" i="16" s="1"/>
  <c r="A499" i="16" s="1"/>
  <c r="A500" i="16" s="1"/>
  <c r="A501" i="16" s="1"/>
  <c r="A502" i="16" s="1"/>
  <c r="A503" i="16" s="1"/>
  <c r="A504" i="16" s="1"/>
  <c r="A505" i="16" s="1"/>
  <c r="A506" i="16" s="1"/>
  <c r="A507" i="16" s="1"/>
  <c r="A508" i="16" s="1"/>
  <c r="A509" i="16" s="1"/>
  <c r="A510" i="16" s="1"/>
  <c r="A511" i="16" s="1"/>
  <c r="A512" i="16" s="1"/>
  <c r="A515" i="16" s="1"/>
  <c r="A516" i="16" s="1"/>
  <c r="A517" i="16" s="1"/>
  <c r="A518" i="16" s="1"/>
  <c r="A519" i="16" s="1"/>
  <c r="A520" i="16" s="1"/>
  <c r="A521" i="16" s="1"/>
  <c r="A522" i="16" s="1"/>
  <c r="A523" i="16" s="1"/>
  <c r="A524" i="16" s="1"/>
  <c r="A525" i="16" s="1"/>
  <c r="A526" i="16" s="1"/>
  <c r="A527" i="16" s="1"/>
  <c r="A528" i="16" s="1"/>
  <c r="A529" i="16" s="1"/>
  <c r="A530" i="16" s="1"/>
  <c r="A531" i="16" s="1"/>
  <c r="A532" i="16" s="1"/>
  <c r="A533" i="16" s="1"/>
  <c r="A534" i="16" s="1"/>
  <c r="A535" i="16" s="1"/>
  <c r="A536" i="16" s="1"/>
  <c r="A537" i="16" s="1"/>
  <c r="A538" i="16" s="1"/>
  <c r="A539" i="16" s="1"/>
  <c r="A540" i="16" s="1"/>
  <c r="A541" i="16" s="1"/>
  <c r="A542" i="16" s="1"/>
  <c r="A543" i="16" s="1"/>
  <c r="A544" i="16" s="1"/>
  <c r="A545" i="16" s="1"/>
  <c r="A550" i="16" s="1"/>
  <c r="A551" i="16" s="1"/>
  <c r="A552" i="16" s="1"/>
  <c r="A554" i="16" s="1"/>
  <c r="A555" i="16" s="1"/>
  <c r="A557" i="16" s="1"/>
  <c r="A558" i="16" s="1"/>
  <c r="A559" i="16" s="1"/>
  <c r="A561" i="16" s="1"/>
  <c r="A562" i="16" s="1"/>
  <c r="A563" i="16" s="1"/>
  <c r="A565" i="16" s="1"/>
  <c r="A566" i="16" s="1"/>
  <c r="A568" i="16" s="1"/>
  <c r="A569" i="16" s="1"/>
  <c r="A570" i="16" s="1"/>
  <c r="A572" i="16" s="1"/>
  <c r="A573" i="16" s="1"/>
  <c r="A575" i="16" s="1"/>
  <c r="A576" i="16" s="1"/>
  <c r="A577" i="16" s="1"/>
  <c r="A579" i="16" s="1"/>
  <c r="A580" i="16" s="1"/>
  <c r="A582" i="16" s="1"/>
  <c r="A583" i="16" s="1"/>
  <c r="A584" i="16" s="1"/>
  <c r="A586" i="16" s="1"/>
  <c r="A587" i="16" s="1"/>
  <c r="A588" i="16" s="1"/>
  <c r="A590" i="16" s="1"/>
  <c r="A591" i="16" s="1"/>
  <c r="A592" i="16" s="1"/>
  <c r="A594" i="16" s="1"/>
  <c r="A596" i="16" s="1"/>
  <c r="A598" i="16" s="1"/>
  <c r="A599" i="16" s="1"/>
  <c r="A600" i="16" s="1"/>
  <c r="A605" i="16" l="1"/>
  <c r="A606" i="16" s="1"/>
  <c r="A607" i="16" s="1"/>
  <c r="A608" i="16" s="1"/>
  <c r="A609" i="16" s="1"/>
  <c r="A612" i="16" s="1"/>
  <c r="A613" i="16" s="1"/>
  <c r="A614" i="16" s="1"/>
  <c r="A615" i="16" s="1"/>
  <c r="A616" i="16" s="1"/>
  <c r="A621" i="16" l="1"/>
  <c r="A622" i="16" s="1"/>
  <c r="A623" i="16" s="1"/>
  <c r="A624" i="16" s="1"/>
  <c r="A625" i="16" s="1"/>
  <c r="A626" i="16" s="1"/>
  <c r="A627" i="16" s="1"/>
  <c r="A628" i="16" s="1"/>
  <c r="A631" i="16" s="1"/>
  <c r="A632" i="16" s="1"/>
  <c r="A633" i="16" s="1"/>
  <c r="A634" i="16" s="1"/>
  <c r="A637" i="16" s="1"/>
  <c r="A638" i="16" s="1"/>
  <c r="A639" i="16" s="1"/>
  <c r="A644" i="16" s="1"/>
  <c r="A645" i="16" s="1"/>
  <c r="A646" i="16" s="1"/>
  <c r="A647" i="16" s="1"/>
  <c r="A648" i="16" s="1"/>
  <c r="A649" i="16" s="1"/>
  <c r="A650" i="16" l="1"/>
  <c r="A651" i="16" s="1"/>
  <c r="A652" i="16" s="1"/>
  <c r="A653" i="16" s="1"/>
  <c r="A654" i="16" s="1"/>
  <c r="A655" i="16" s="1"/>
  <c r="A656" i="16" s="1"/>
  <c r="A657" i="16" s="1"/>
  <c r="A658" i="16" s="1"/>
  <c r="A659" i="16" s="1"/>
  <c r="A660" i="16" s="1"/>
  <c r="A661" i="16" s="1"/>
  <c r="A662" i="16" s="1"/>
  <c r="A663" i="16" s="1"/>
  <c r="A664" i="16" s="1"/>
  <c r="A665" i="16" s="1"/>
  <c r="A666" i="16" s="1"/>
  <c r="A667" i="16" s="1"/>
  <c r="A668" i="16" s="1"/>
  <c r="A669" i="16" s="1"/>
  <c r="A670" i="16" s="1"/>
  <c r="A671" i="16" s="1"/>
  <c r="A672" i="16" s="1"/>
  <c r="A673" i="16" s="1"/>
  <c r="A674" i="16" s="1"/>
  <c r="A675" i="16" s="1"/>
  <c r="A676" i="16" s="1"/>
  <c r="A677" i="16" s="1"/>
  <c r="A678" i="16" s="1"/>
  <c r="A679" i="16" s="1"/>
  <c r="A680" i="16" s="1"/>
  <c r="A681" i="16" s="1"/>
  <c r="A682" i="16" s="1"/>
  <c r="A683" i="16" s="1"/>
  <c r="A684" i="16" s="1"/>
  <c r="A685" i="16" s="1"/>
  <c r="A686" i="16" s="1"/>
  <c r="A687" i="16" s="1"/>
  <c r="A688" i="16" s="1"/>
  <c r="A689" i="16" s="1"/>
  <c r="A690" i="16" s="1"/>
  <c r="A691" i="16" s="1"/>
  <c r="A692" i="16" s="1"/>
  <c r="A693" i="16" s="1"/>
  <c r="A696" i="16" s="1"/>
  <c r="A697" i="16" s="1"/>
  <c r="A698" i="16" s="1"/>
  <c r="A699" i="16" s="1"/>
  <c r="A700" i="16" s="1"/>
  <c r="A701" i="16" s="1"/>
  <c r="A702" i="16" s="1"/>
  <c r="A703" i="16" s="1"/>
  <c r="A704" i="16" s="1"/>
  <c r="A705" i="16" s="1"/>
  <c r="A706" i="16" s="1"/>
  <c r="A707" i="16" s="1"/>
  <c r="A708" i="16" s="1"/>
  <c r="A709" i="16" s="1"/>
  <c r="A710" i="16" s="1"/>
  <c r="A711" i="16" s="1"/>
  <c r="A712" i="16" s="1"/>
  <c r="A713" i="16" s="1"/>
  <c r="A714" i="16" s="1"/>
  <c r="A715" i="16" s="1"/>
  <c r="A716" i="16" s="1"/>
  <c r="A717" i="16" s="1"/>
  <c r="A718" i="16" s="1"/>
  <c r="A719" i="16" s="1"/>
  <c r="A720" i="16" s="1"/>
  <c r="A721" i="16" s="1"/>
  <c r="A722" i="16" s="1"/>
  <c r="A727" i="16" l="1"/>
  <c r="A728" i="16" s="1"/>
  <c r="A729" i="16" l="1"/>
  <c r="A732" i="16" s="1"/>
  <c r="A733" i="16" s="1"/>
  <c r="A734" i="16" s="1"/>
  <c r="A735" i="16" s="1"/>
  <c r="A736" i="16" s="1"/>
  <c r="A737" i="16" s="1"/>
  <c r="A738" i="16" s="1"/>
  <c r="A741" i="16" s="1"/>
  <c r="A742" i="16" s="1"/>
  <c r="A743" i="16" s="1"/>
  <c r="A744" i="16" s="1"/>
  <c r="A745" i="16" s="1"/>
  <c r="A746" i="16" s="1"/>
  <c r="A747" i="16" s="1"/>
  <c r="A748" i="16" s="1"/>
  <c r="A749" i="16" s="1"/>
  <c r="A750" i="16" s="1"/>
  <c r="A751" i="16" s="1"/>
  <c r="A752" i="16" s="1"/>
  <c r="A753" i="16" s="1"/>
  <c r="A754" i="16" s="1"/>
  <c r="A755" i="16" s="1"/>
  <c r="A760" i="16" s="1"/>
  <c r="A761" i="16" s="1"/>
  <c r="A762" i="16" s="1"/>
  <c r="A763" i="16" s="1"/>
  <c r="A764" i="16" s="1"/>
  <c r="A765" i="16" s="1"/>
  <c r="A766" i="16" s="1"/>
  <c r="A767" i="16" s="1"/>
  <c r="A768" i="16" s="1"/>
  <c r="A769" i="16" s="1"/>
  <c r="A770" i="16" s="1"/>
  <c r="A771" i="16" s="1"/>
  <c r="A772" i="16" s="1"/>
  <c r="A773" i="16" s="1"/>
  <c r="A774" i="16" s="1"/>
  <c r="A775" i="16" s="1"/>
  <c r="A776" i="16" s="1"/>
  <c r="A777" i="16" s="1"/>
  <c r="A778" i="16" s="1"/>
  <c r="A779" i="16" s="1"/>
  <c r="A780" i="16" s="1"/>
  <c r="A781" i="16" s="1"/>
  <c r="A782" i="16" s="1"/>
  <c r="A783" i="16" s="1"/>
  <c r="A784" i="16" s="1"/>
  <c r="A785" i="16" s="1"/>
  <c r="A786" i="16" s="1"/>
  <c r="A787" i="16" s="1"/>
  <c r="A788" i="16" s="1"/>
  <c r="A789" i="16" s="1"/>
  <c r="A790" i="16" s="1"/>
  <c r="A791" i="16" s="1"/>
  <c r="A792" i="16" s="1"/>
  <c r="A793" i="16" s="1"/>
  <c r="A794" i="16" s="1"/>
  <c r="A795" i="16" s="1"/>
  <c r="A796" i="16" s="1"/>
  <c r="A797" i="16" s="1"/>
  <c r="A798" i="16" s="1"/>
  <c r="A799" i="16" s="1"/>
  <c r="A800" i="16" s="1"/>
  <c r="A801" i="16" s="1"/>
  <c r="A802" i="16" s="1"/>
  <c r="A803" i="16" s="1"/>
  <c r="A804" i="16" s="1"/>
  <c r="A805" i="16" s="1"/>
  <c r="A806" i="16" s="1"/>
  <c r="A807" i="16" s="1"/>
  <c r="A808" i="16" s="1"/>
  <c r="A809" i="16" s="1"/>
  <c r="A810" i="16" s="1"/>
  <c r="A811" i="16" s="1"/>
  <c r="A812" i="16" s="1"/>
  <c r="A813" i="16" s="1"/>
  <c r="A814" i="16" s="1"/>
  <c r="A815" i="16" s="1"/>
  <c r="A818" i="16" s="1"/>
  <c r="A819" i="16" s="1"/>
  <c r="A820" i="16" s="1"/>
  <c r="A821" i="16" s="1"/>
  <c r="A822" i="16" s="1"/>
  <c r="A823" i="16" s="1"/>
  <c r="A824" i="16" s="1"/>
  <c r="A825" i="16" s="1"/>
  <c r="A826" i="16" s="1"/>
  <c r="A827" i="16" s="1"/>
  <c r="A828" i="16" s="1"/>
  <c r="A829" i="16" s="1"/>
  <c r="A830" i="16" s="1"/>
  <c r="A831" i="16" s="1"/>
  <c r="A832" i="16" s="1"/>
  <c r="A833" i="16" s="1"/>
  <c r="A834" i="16" s="1"/>
  <c r="A835" i="16" s="1"/>
  <c r="A836" i="16" s="1"/>
  <c r="A837" i="16" s="1"/>
  <c r="A838" i="16" s="1"/>
  <c r="A839" i="16" s="1"/>
  <c r="A840" i="16" s="1"/>
  <c r="A841" i="16" s="1"/>
  <c r="A842" i="16" s="1"/>
  <c r="A843" i="16" s="1"/>
  <c r="A844" i="16" s="1"/>
  <c r="A845" i="16" s="1"/>
  <c r="A846" i="16" s="1"/>
  <c r="A847" i="16" s="1"/>
  <c r="A848" i="16" s="1"/>
  <c r="A849" i="16" s="1"/>
  <c r="A850" i="16" s="1"/>
  <c r="A851" i="16" s="1"/>
  <c r="A852" i="16" s="1"/>
  <c r="A853" i="16" s="1"/>
  <c r="A854" i="16" s="1"/>
  <c r="A855" i="16" s="1"/>
  <c r="A856" i="16" s="1"/>
  <c r="A857" i="16" s="1"/>
  <c r="A858" i="16" s="1"/>
  <c r="A859" i="16" s="1"/>
  <c r="A860" i="16" s="1"/>
  <c r="A861" i="16" s="1"/>
  <c r="A862" i="16" s="1"/>
  <c r="A863" i="16" s="1"/>
  <c r="A864" i="16" s="1"/>
  <c r="A865" i="16" s="1"/>
  <c r="A866" i="16" s="1"/>
  <c r="A867" i="16" s="1"/>
  <c r="A868" i="16" s="1"/>
  <c r="A869" i="16" s="1"/>
  <c r="A870" i="16" s="1"/>
  <c r="A871" i="16" s="1"/>
  <c r="A872" i="16" s="1"/>
  <c r="A873" i="16" s="1"/>
  <c r="A874" i="16" s="1"/>
  <c r="A875" i="16" s="1"/>
  <c r="A876" i="16" s="1"/>
  <c r="A877" i="16" s="1"/>
  <c r="A878" i="16" s="1"/>
  <c r="A879" i="16" s="1"/>
  <c r="A880" i="16" s="1"/>
  <c r="A881" i="16" s="1"/>
  <c r="A882" i="16" s="1"/>
  <c r="A883" i="16" s="1"/>
  <c r="A884" i="16" s="1"/>
  <c r="A885" i="16" s="1"/>
  <c r="A886" i="16" s="1"/>
  <c r="A887" i="16" s="1"/>
  <c r="A888" i="16" s="1"/>
  <c r="A889" i="16" s="1"/>
  <c r="A890" i="16" s="1"/>
  <c r="A891" i="16" s="1"/>
  <c r="A892" i="16" s="1"/>
  <c r="A893" i="16" s="1"/>
  <c r="A894" i="16" s="1"/>
  <c r="A895" i="16" s="1"/>
  <c r="A896" i="16" s="1"/>
  <c r="A897" i="16" s="1"/>
  <c r="A898" i="16" s="1"/>
  <c r="A899" i="16" s="1"/>
  <c r="A900" i="16" s="1"/>
  <c r="A901" i="16" s="1"/>
  <c r="A902" i="16" s="1"/>
  <c r="A903" i="16" s="1"/>
  <c r="A904" i="16" s="1"/>
  <c r="A905" i="16" s="1"/>
  <c r="A906" i="16" s="1"/>
  <c r="A907" i="16" s="1"/>
  <c r="A908" i="16" s="1"/>
  <c r="A909" i="16" s="1"/>
  <c r="A910" i="16" s="1"/>
  <c r="A911" i="16" s="1"/>
  <c r="A912" i="16" s="1"/>
  <c r="A913" i="16" s="1"/>
  <c r="A914" i="16" s="1"/>
  <c r="A915" i="16" s="1"/>
  <c r="A916" i="16" s="1"/>
  <c r="A917" i="16" s="1"/>
  <c r="A918" i="16" s="1"/>
  <c r="A919" i="16" s="1"/>
  <c r="A920" i="16" s="1"/>
  <c r="A921" i="16" s="1"/>
  <c r="A922" i="16" s="1"/>
  <c r="A923" i="16" s="1"/>
  <c r="A924" i="16" s="1"/>
  <c r="A925" i="16" s="1"/>
  <c r="A926" i="16" s="1"/>
  <c r="A927" i="16" s="1"/>
  <c r="A928" i="16" s="1"/>
  <c r="A929" i="16" s="1"/>
  <c r="A930" i="16" s="1"/>
  <c r="A931" i="16" s="1"/>
  <c r="A932" i="16" s="1"/>
  <c r="A933" i="16" s="1"/>
  <c r="A934" i="16" s="1"/>
  <c r="A935" i="16" s="1"/>
  <c r="A936" i="16" s="1"/>
  <c r="A937" i="16" s="1"/>
  <c r="A938" i="16" s="1"/>
  <c r="A939" i="16" s="1"/>
  <c r="A940" i="16" s="1"/>
  <c r="A941" i="16" s="1"/>
  <c r="A942" i="16" s="1"/>
  <c r="A943" i="16" s="1"/>
  <c r="A944" i="16" s="1"/>
  <c r="A945" i="16" s="1"/>
  <c r="A946" i="16" s="1"/>
  <c r="A947" i="16" s="1"/>
  <c r="A948" i="16" s="1"/>
  <c r="A953" i="16" l="1"/>
  <c r="A954" i="16" s="1"/>
  <c r="A955" i="16" s="1"/>
  <c r="A956" i="16" s="1"/>
  <c r="A957" i="16" s="1"/>
  <c r="A958" i="16" s="1"/>
  <c r="A959" i="16" s="1"/>
  <c r="A960" i="16" s="1"/>
  <c r="A961" i="16" s="1"/>
  <c r="A962" i="16" s="1"/>
  <c r="A963" i="16" s="1"/>
  <c r="A964" i="16" s="1"/>
  <c r="A965" i="16" s="1"/>
  <c r="A966" i="16" s="1"/>
  <c r="A967" i="16" s="1"/>
  <c r="A968" i="16" s="1"/>
  <c r="A969" i="16" s="1"/>
  <c r="A970" i="16" s="1"/>
  <c r="A971" i="16" s="1"/>
  <c r="A972" i="16" s="1"/>
  <c r="A973" i="16" s="1"/>
  <c r="A976" i="16" s="1"/>
  <c r="A977" i="16" s="1"/>
  <c r="A978" i="16" s="1"/>
  <c r="A979" i="16" s="1"/>
  <c r="A980" i="16" s="1"/>
  <c r="A981" i="16" s="1"/>
  <c r="A982" i="16" s="1"/>
  <c r="A983" i="16" s="1"/>
  <c r="A984" i="16" s="1"/>
  <c r="A985" i="16" s="1"/>
  <c r="A986" i="16" s="1"/>
  <c r="A987" i="16" s="1"/>
  <c r="A988" i="16" s="1"/>
  <c r="A989" i="16" s="1"/>
  <c r="A990" i="16" s="1"/>
  <c r="A991" i="16" s="1"/>
  <c r="A992" i="16" s="1"/>
  <c r="A993" i="16" s="1"/>
  <c r="A994" i="16" s="1"/>
  <c r="A995" i="16" s="1"/>
  <c r="A996" i="16" s="1"/>
  <c r="A997" i="16" s="1"/>
  <c r="A998" i="16" s="1"/>
  <c r="A999" i="16" s="1"/>
  <c r="A1000" i="16" s="1"/>
  <c r="A1001" i="16" s="1"/>
  <c r="A1002" i="16" s="1"/>
  <c r="A1003" i="16" s="1"/>
  <c r="A1004" i="16" s="1"/>
  <c r="A1005" i="16" s="1"/>
  <c r="A1006" i="16" s="1"/>
  <c r="A1007" i="16" s="1"/>
  <c r="A1008" i="16" s="1"/>
  <c r="A1009" i="16" s="1"/>
  <c r="A1010" i="16" s="1"/>
  <c r="A1011" i="16" s="1"/>
  <c r="A1012" i="16" s="1"/>
  <c r="A1017" i="16" l="1"/>
  <c r="A1018" i="16" s="1"/>
  <c r="A1019" i="16" s="1"/>
</calcChain>
</file>

<file path=xl/sharedStrings.xml><?xml version="1.0" encoding="utf-8"?>
<sst xmlns="http://schemas.openxmlformats.org/spreadsheetml/2006/main" count="1858" uniqueCount="680">
  <si>
    <t>DESCRIPTION</t>
  </si>
  <si>
    <t>SUB TOTAL</t>
  </si>
  <si>
    <t>SR #</t>
  </si>
  <si>
    <t>QUANTITY</t>
  </si>
  <si>
    <t>WASTAGE
(10%)</t>
  </si>
  <si>
    <t>QTY WITH
WASTAGE</t>
  </si>
  <si>
    <t>UNIT OF
MEASURMENT</t>
  </si>
  <si>
    <t>TOTAL ITEM
COST</t>
  </si>
  <si>
    <t>TOTAL TRADE
COST</t>
  </si>
  <si>
    <t>TOTAL BID</t>
  </si>
  <si>
    <t>Notes</t>
  </si>
  <si>
    <t>OVERHEAD &amp; PROFIT (25%)</t>
  </si>
  <si>
    <t>CSI SECT</t>
  </si>
  <si>
    <t>CONCRETE</t>
  </si>
  <si>
    <t>DIV. 03</t>
  </si>
  <si>
    <t>DIV. 02</t>
  </si>
  <si>
    <t xml:space="preserve">1. This estimate is based on real market prices that are regularly updated by our team persons through market surveys and online resoures. </t>
  </si>
  <si>
    <t>2. This sheet is your property and we encourage you to fine tune the wastage and pricing values to your preference.</t>
  </si>
  <si>
    <t>3. Feel free to contact us for any queries or suggestions.</t>
  </si>
  <si>
    <t>DIV. 31</t>
  </si>
  <si>
    <t>EXCAVATION FOR FOOTINGS</t>
  </si>
  <si>
    <t>CONCRETE SLAB</t>
  </si>
  <si>
    <t>EARTHWORK</t>
  </si>
  <si>
    <t>DIV.01</t>
  </si>
  <si>
    <t>GENERAL CONDITIONS</t>
  </si>
  <si>
    <t>PERMITS DOCUMENTATION AND FEES</t>
  </si>
  <si>
    <t>HAZARDOUS WASTE OR DISPOSAL WORK</t>
  </si>
  <si>
    <t>OWNER PURCHASED, CONTRACTOR INSTALLED ITEMS</t>
  </si>
  <si>
    <t>CONTRACTORS USE OF NEW AND EXISTING FACILITIES</t>
  </si>
  <si>
    <t>CORRECTION OF UNSATISFACTORY CONDITIONS</t>
  </si>
  <si>
    <t>RESTORATION OF UNIT DAMAGED DURING INSTALLATION</t>
  </si>
  <si>
    <t xml:space="preserve">REPLACEMENT OF UNITS WHICH CANNOT BE RESTORED </t>
  </si>
  <si>
    <t>MAINTAINING EXISTING CONSTRUCTION IN WEATHER HIGHT CONDITIONS</t>
  </si>
  <si>
    <t>LAND SCAPING</t>
  </si>
  <si>
    <t>DOOR HARDWARE</t>
  </si>
  <si>
    <t>SIGNAGE</t>
  </si>
  <si>
    <t>SUPERVISORY PERSONNEL</t>
  </si>
  <si>
    <t>TEMPORARY SERVICES</t>
  </si>
  <si>
    <t>WATER</t>
  </si>
  <si>
    <t>LIGHTING AND POWER</t>
  </si>
  <si>
    <t>TOILET FACILITIES</t>
  </si>
  <si>
    <t>MATERIAL STORAGE</t>
  </si>
  <si>
    <t>CONSTRUCTION FACILITIES</t>
  </si>
  <si>
    <t>DEWATERING</t>
  </si>
  <si>
    <t>ELEVATORS</t>
  </si>
  <si>
    <t>ACCESS WAYS AND REPAIR OF THEM</t>
  </si>
  <si>
    <t>FIRE EXTINGUISHERS</t>
  </si>
  <si>
    <t>SITE ENCLOSURE FENCE, SIGNS</t>
  </si>
  <si>
    <t>CONTRACTOR FIELD OFFICE</t>
  </si>
  <si>
    <t>CLEANING</t>
  </si>
  <si>
    <t>CONSTRUCTION AIDS</t>
  </si>
  <si>
    <t>SCAFFOLDINGS AND PLATEFORMS</t>
  </si>
  <si>
    <t>CRANES</t>
  </si>
  <si>
    <t>SWING STAGING</t>
  </si>
  <si>
    <t>BUILDING KEYS</t>
  </si>
  <si>
    <t>COMMUNICATION/ EXCESS DEVICES</t>
  </si>
  <si>
    <t>CONTRACTOR'S SAFETY PROGRAM</t>
  </si>
  <si>
    <t xml:space="preserve">PREPARED BY : </t>
  </si>
  <si>
    <t>CONCRETE FOOTING</t>
  </si>
  <si>
    <t>DIV. 04</t>
  </si>
  <si>
    <t>MASONRY</t>
  </si>
  <si>
    <t>CY</t>
  </si>
  <si>
    <t>EXISTING CONDITIONS</t>
  </si>
  <si>
    <t>SF</t>
  </si>
  <si>
    <t>LS</t>
  </si>
  <si>
    <t>LF</t>
  </si>
  <si>
    <t>EA</t>
  </si>
  <si>
    <t>Backfill</t>
  </si>
  <si>
    <t>DIV. 05</t>
  </si>
  <si>
    <t>METALS</t>
  </si>
  <si>
    <t xml:space="preserve">Excavation </t>
  </si>
  <si>
    <t>DIV. 07</t>
  </si>
  <si>
    <t>THERMAL &amp; MOISTURE PROTECTION</t>
  </si>
  <si>
    <t>ROOFING</t>
  </si>
  <si>
    <t>OPENINGS</t>
  </si>
  <si>
    <t>FINISHES</t>
  </si>
  <si>
    <t>DIV.22</t>
  </si>
  <si>
    <t>PLUMBING</t>
  </si>
  <si>
    <t>DIV.21</t>
  </si>
  <si>
    <t>DIV.23</t>
  </si>
  <si>
    <t>MECHANICAL</t>
  </si>
  <si>
    <t>DIV.26</t>
  </si>
  <si>
    <t>ELECTRICAL</t>
  </si>
  <si>
    <t>Powe Items</t>
  </si>
  <si>
    <t>Light Item</t>
  </si>
  <si>
    <t>CEILING FINISH</t>
  </si>
  <si>
    <t>SIDINGS</t>
  </si>
  <si>
    <t>DEMOLITION</t>
  </si>
  <si>
    <t>Fire Sprinklers Head</t>
  </si>
  <si>
    <t>FIXTURES</t>
  </si>
  <si>
    <t>10" Dia Duct</t>
  </si>
  <si>
    <t>FIRE SUPPRESSION</t>
  </si>
  <si>
    <t>Fire Sprinklers Pipes</t>
  </si>
  <si>
    <t>Fire Sprinklers Fixtures</t>
  </si>
  <si>
    <t xml:space="preserve">6" Fire Sprinkler Pipe  </t>
  </si>
  <si>
    <t xml:space="preserve">3" Fire Sprinkler Pipe </t>
  </si>
  <si>
    <t xml:space="preserve">6" Butterfly Vlave </t>
  </si>
  <si>
    <t xml:space="preserve">6" X 1/2" X 2-1/2" Fire Dep. Conncection </t>
  </si>
  <si>
    <t xml:space="preserve">Automatic Air Release Valve  </t>
  </si>
  <si>
    <t xml:space="preserve">Butterfly Valve  </t>
  </si>
  <si>
    <t xml:space="preserve">Check Valve  </t>
  </si>
  <si>
    <t xml:space="preserve">Circulation Releaf Valve </t>
  </si>
  <si>
    <t xml:space="preserve">Fire Pump Controller W/ Transfer Switch  </t>
  </si>
  <si>
    <t xml:space="preserve">Pressure Guage  </t>
  </si>
  <si>
    <t xml:space="preserve">Verticle Jockey Pump, ( 1-1/2 H.P, 208-3-60, PVM1-12 Mode, 3500 RPM ) </t>
  </si>
  <si>
    <t xml:space="preserve">1" Fire Sprinkler Pipe  </t>
  </si>
  <si>
    <t xml:space="preserve">1-1/4" Fire Sprinkler Pipe  </t>
  </si>
  <si>
    <t xml:space="preserve">2-1/2" Fire Sprinkler Pipe  </t>
  </si>
  <si>
    <t xml:space="preserve">Upright Sprinkler head  </t>
  </si>
  <si>
    <t xml:space="preserve">Pendant Sprinkler Head  </t>
  </si>
  <si>
    <t xml:space="preserve">1-1/2" Fire Sprinkler Pipe  </t>
  </si>
  <si>
    <t xml:space="preserve">SP-1: Sump Pump  </t>
  </si>
  <si>
    <t xml:space="preserve">SP-2: Sump Pump  </t>
  </si>
  <si>
    <t xml:space="preserve">Flow Switch  </t>
  </si>
  <si>
    <t xml:space="preserve">Tamper Switch  </t>
  </si>
  <si>
    <t xml:space="preserve">2" Fire Sprinkler Pipe  </t>
  </si>
  <si>
    <t xml:space="preserve">Outside Screw &amp; Yoke Gate Valve  </t>
  </si>
  <si>
    <t xml:space="preserve">Roof Manifold Valve </t>
  </si>
  <si>
    <t xml:space="preserve">Sidewall Sprinkler Head </t>
  </si>
  <si>
    <t>LANDSCAPE PLAN</t>
  </si>
  <si>
    <t>IRREGATION PLAN</t>
  </si>
  <si>
    <t xml:space="preserve">PX: Philodendron Xanadu, ( Xanadu Philodendron Common Name ) </t>
  </si>
  <si>
    <t xml:space="preserve">Juniperus Parsoni, ( Parsons Juniper Common Name, 12" SPR ) </t>
  </si>
  <si>
    <t xml:space="preserve">MUH: Muhlenbergia Capillaris, ( Muhly Grass Common Name ) </t>
  </si>
  <si>
    <t xml:space="preserve">SAR: Schefflera Arboricola, ( Dwarf Schefflera Common Name ) </t>
  </si>
  <si>
    <t xml:space="preserve">IVP: Ilex Vomtoria 'Pendula', ( Weeping Yaupon Holly, 10' Height ) </t>
  </si>
  <si>
    <t xml:space="preserve">MSC: Microsorum Scolopendrium. ( Wart Fern Common Name, 8" SPR )  </t>
  </si>
  <si>
    <t>TJV: trachelospermum JAS. Varigated, ( Varigated Confederate Jasmine Coomon Name )</t>
  </si>
  <si>
    <t xml:space="preserve">SP: Sabal Palmetto, ( Cabbage Palm Common name ) </t>
  </si>
  <si>
    <t xml:space="preserve">WB: Wodyetia Bifurcata, ( Foxtail Plam Common name ) </t>
  </si>
  <si>
    <t xml:space="preserve">POM, Podocarpus macrophylla, ( Podocarpus Common Name ) </t>
  </si>
  <si>
    <t xml:space="preserve">ED: Elaeocaprus Decipens, ( Japanese Blueberry Common Name, 10' Height ) </t>
  </si>
  <si>
    <t xml:space="preserve">DTV: Dianella Tasmancia, ( Blueberry Flax Lily, 16" Height ) </t>
  </si>
  <si>
    <t xml:space="preserve">LOS: Lonicera Sempervirens. ( Coral Honeysuckle Common Nam e) </t>
  </si>
  <si>
    <t xml:space="preserve">CA: Crinum Asiaticum, ( Queen Emma crinum Lily Common Name, 36" SPR ) </t>
  </si>
  <si>
    <t xml:space="preserve">Irregation Main Line: 2" Scedule 40 PVC  </t>
  </si>
  <si>
    <t xml:space="preserve">Irregation Zone Control Valve  </t>
  </si>
  <si>
    <t xml:space="preserve">Planter Area </t>
  </si>
  <si>
    <t xml:space="preserve">72" Sitting Bench  </t>
  </si>
  <si>
    <t xml:space="preserve">Trash Receptacle </t>
  </si>
  <si>
    <t xml:space="preserve">Jatropha Integerrima Compacta, ( Jathropa Common Name, 5' Height ) </t>
  </si>
  <si>
    <t xml:space="preserve">Removal of 1" PO </t>
  </si>
  <si>
    <t xml:space="preserve">Removal &amp; Relocate Existing Power Pole  </t>
  </si>
  <si>
    <t xml:space="preserve">Removal of Brick Walk-Way </t>
  </si>
  <si>
    <t xml:space="preserve">Removal of Ex. Tree  </t>
  </si>
  <si>
    <t xml:space="preserve">Removal of Existing 9" Dia Post </t>
  </si>
  <si>
    <t xml:space="preserve">SITE PLAN </t>
  </si>
  <si>
    <t xml:space="preserve">24" Wide White Stop Bar &amp; Stop Sign  </t>
  </si>
  <si>
    <t xml:space="preserve">3" Meter </t>
  </si>
  <si>
    <t xml:space="preserve">4" Gate Valve  </t>
  </si>
  <si>
    <t xml:space="preserve">4" Proposed Fire Line Pipe  </t>
  </si>
  <si>
    <t xml:space="preserve">4" Water Liine Pipe </t>
  </si>
  <si>
    <t xml:space="preserve">6' High Fence  </t>
  </si>
  <si>
    <t xml:space="preserve">6" Fire Flow Assembly  </t>
  </si>
  <si>
    <t xml:space="preserve">6" Gate Valve  </t>
  </si>
  <si>
    <t xml:space="preserve">6" Proposed Fire Line Pipe  </t>
  </si>
  <si>
    <t xml:space="preserve">6" Reveal on Ex. Granite Curb  </t>
  </si>
  <si>
    <t xml:space="preserve">6" water Line Pipe </t>
  </si>
  <si>
    <t xml:space="preserve">6"X6" Tapping Sleeve </t>
  </si>
  <si>
    <t xml:space="preserve">6"X6"X4" Tee </t>
  </si>
  <si>
    <t xml:space="preserve">Asphalt DriveWay </t>
  </si>
  <si>
    <t xml:space="preserve">Brick WalkWay </t>
  </si>
  <si>
    <t xml:space="preserve">Cholrine Tap </t>
  </si>
  <si>
    <t xml:space="preserve">City Commercial Driveway </t>
  </si>
  <si>
    <t xml:space="preserve">Conc. Pad For Fire </t>
  </si>
  <si>
    <t xml:space="preserve">Conc. Side Walk  </t>
  </si>
  <si>
    <t xml:space="preserve">Concrete Pad for Meters  </t>
  </si>
  <si>
    <t xml:space="preserve">Curb Transition </t>
  </si>
  <si>
    <t xml:space="preserve">Drop Curb @ Driveway </t>
  </si>
  <si>
    <t xml:space="preserve">Dry Pond  </t>
  </si>
  <si>
    <t xml:space="preserve">Proposed Fire Hydrant Assembly  </t>
  </si>
  <si>
    <t xml:space="preserve">Removal of Existing Fence W/ Gate </t>
  </si>
  <si>
    <t xml:space="preserve">Removal of Granite Curb  </t>
  </si>
  <si>
    <t xml:space="preserve">Retaining Wall around Dry Pond </t>
  </si>
  <si>
    <t xml:space="preserve">Rip Rap  </t>
  </si>
  <si>
    <t xml:space="preserve">Sanitary Sewer Cleanout  </t>
  </si>
  <si>
    <t xml:space="preserve">Sanitary Sewer manHole </t>
  </si>
  <si>
    <t xml:space="preserve">Saw Cut &amp; Remove Ex. Asphalt Pavement &amp; Base Material  </t>
  </si>
  <si>
    <t xml:space="preserve">Silt Fence  </t>
  </si>
  <si>
    <t xml:space="preserve">Storm Drainage Inlet  </t>
  </si>
  <si>
    <t xml:space="preserve">Storm Drainage Manhole  </t>
  </si>
  <si>
    <t xml:space="preserve">Storm Drainage Pipe  </t>
  </si>
  <si>
    <t xml:space="preserve">Temp. Below-off &amp; Sample P.T </t>
  </si>
  <si>
    <t xml:space="preserve">Transformer Pad  </t>
  </si>
  <si>
    <t xml:space="preserve">Truncated Dome Tactile Surface  </t>
  </si>
  <si>
    <t xml:space="preserve">WF-20: Wall Foundation Concrete W/ #4 @16" O.C &amp; 3-#5 Bar Cont.  </t>
  </si>
  <si>
    <t xml:space="preserve">WF-24: Wall Foundation Concrete W/ #4 @16" O.C &amp; 3-#5 Bar Cont.  </t>
  </si>
  <si>
    <t xml:space="preserve">GB-1: Foundation Concrete  </t>
  </si>
  <si>
    <t>SHEAR WALLS</t>
  </si>
  <si>
    <t>SW-1 ( Shear Wall Conc.), 16" Thick, 112' Hight</t>
  </si>
  <si>
    <t>SW-2 ( Shear Wall Conc.), 16" Thick, 112' Hight</t>
  </si>
  <si>
    <t>SW-3 ( Shear Wall Conc.), 16" Thick, 112' Hight</t>
  </si>
  <si>
    <t>SW-4 ( Shear Wall Conc.), 16" Thick, 112' Hight</t>
  </si>
  <si>
    <t>SW-5 ( Shear Wall Conc.), 10" Thick, 112' Hight</t>
  </si>
  <si>
    <t xml:space="preserve">6" Conc. Slab on Grade W/ 6X6 - W2.9XW2.9 WWF Rebars </t>
  </si>
  <si>
    <t>CONCRETE  WALL</t>
  </si>
  <si>
    <t xml:space="preserve">8" Impact Conc. Wall </t>
  </si>
  <si>
    <t>PILES</t>
  </si>
  <si>
    <t xml:space="preserve">Pile Cap Concrete  </t>
  </si>
  <si>
    <t>Concrete for 16" AugerCasr Piles ( 80' Depth ) W/ 1-#10 Full Length Bar, #3 Ties @ 12" O.C</t>
  </si>
  <si>
    <t xml:space="preserve">8" CMU Wall </t>
  </si>
  <si>
    <t>INSULATIONS @ FLOORS</t>
  </si>
  <si>
    <t xml:space="preserve">10 Mil Visqueen Vapor Barrier &amp; 4" of Porous Fill </t>
  </si>
  <si>
    <t xml:space="preserve">Boring for 16" AugerCasr Piles ( 80' Depth ) </t>
  </si>
  <si>
    <t>SW-6 ( Shear Wall Conc.), 8" Thick, 112' Hight</t>
  </si>
  <si>
    <t xml:space="preserve">8-1/2" Post Tension Conc. Slab Reinforced W/ #4 @ 20" O.C Bot. E.W  </t>
  </si>
  <si>
    <t>CONCRETE CAP ON CMU WALL</t>
  </si>
  <si>
    <t>8" X 8" Concrete Cap on CMU Wall</t>
  </si>
  <si>
    <t>CONCRETE CURB</t>
  </si>
  <si>
    <t xml:space="preserve">Concrete Curb @ Terrace  </t>
  </si>
  <si>
    <t>COLUMN CONCRETE</t>
  </si>
  <si>
    <t>BEAM CONCRETE</t>
  </si>
  <si>
    <t xml:space="preserve">Tie Column Concrete </t>
  </si>
  <si>
    <t xml:space="preserve">7" Pour Concrete #4 @ 12" O.C Mid Span E.W </t>
  </si>
  <si>
    <t>16" Post Tension Conc. Slab Reinf. W/ # 4 @ 20" O.C Bot. E.W  (1)</t>
  </si>
  <si>
    <t>6" Concrete Slab Reinforced W/ #5 @ 12" O.C  (1)</t>
  </si>
  <si>
    <t xml:space="preserve">2B-1 Concrete Beam W/ 5#9 @ Bottom &amp; 5#9 @ Top </t>
  </si>
  <si>
    <t xml:space="preserve">3B-2 Concrete Beam W/ 3#8 @ Bottom &amp; 3#8 @ Top </t>
  </si>
  <si>
    <t xml:space="preserve">3B-3 Concrete Beam  W/ 3#8 @ Bottom &amp; 3#8 @ Top </t>
  </si>
  <si>
    <t xml:space="preserve">4B-1 Concrete Beam W/ 2#8 @ Bottom &amp; 2#8 @ Top </t>
  </si>
  <si>
    <t xml:space="preserve">B-1 Concrete Beam W/ 2#8 @ Bottom &amp; 2#8 @ Top </t>
  </si>
  <si>
    <t xml:space="preserve">B-2 Concrete Beam W/ 2#8 @ Bottom &amp; 2#8 @ Top </t>
  </si>
  <si>
    <t xml:space="preserve">B-3 Concrete Beam  W/ 2#7 @ Bottom &amp; 2#7 @ Top </t>
  </si>
  <si>
    <t xml:space="preserve">B-4 Concrete Beam W/ 2#7 @ Bottom &amp; 2#7 @ Top </t>
  </si>
  <si>
    <t xml:space="preserve">B-5 Concrete Beam  W/ 2#8 @ Bottom &amp; 2#8 @ Top </t>
  </si>
  <si>
    <t xml:space="preserve">B-7 Concrete Beam  W/ 2#7 @ Bottom &amp; 2#7 @ Top </t>
  </si>
  <si>
    <t xml:space="preserve">LB-1 Concrete Beam  W/ 2#7 @ Bottom &amp; 2#7 @ Top </t>
  </si>
  <si>
    <t>8" tie Beam ( 8" Depth )</t>
  </si>
  <si>
    <t xml:space="preserve">34" Dia Column ( 83'-4"' ) W/ 18 #9 &amp; #3 @ 10" o.C Rebars  </t>
  </si>
  <si>
    <t xml:space="preserve">12"X24" Column ( 29'-0"' ) W/ 6 #7 &amp; #3 @ 10" o.C Rebars  </t>
  </si>
  <si>
    <t xml:space="preserve">30"X12" Column ( 63'-0"' ) W/ 10 #7 &amp; #3 @ 10" o.C Rebars  </t>
  </si>
  <si>
    <t xml:space="preserve">30"X16" Column ( 10'-0"' ) W/ 12 #7 &amp; #3 @ 10" o.C Rebars  </t>
  </si>
  <si>
    <t xml:space="preserve">30"X16" Column ( 23.5' ) W/ 12 #7 &amp; #3 @ 10" o.C Rebars  </t>
  </si>
  <si>
    <t xml:space="preserve">30"X16" Column ( 23'-6"' ) W/ 12 #7 &amp; #3 @ 10" o.C Rebars  </t>
  </si>
  <si>
    <t xml:space="preserve">30"X16" Column ( 33'-8"' ) W/ 12 #7 &amp; #3 @ 10" o.C Rebars  </t>
  </si>
  <si>
    <t xml:space="preserve">30"X16" Column ( 63'-0"' ) W/ 12 #7 &amp; #3 @ 10" o.C Rebars  </t>
  </si>
  <si>
    <t xml:space="preserve">30"X16" Column ( 63'-0"' ) W/ 12 #8 &amp; #3 @ 10" o.C Rebars  </t>
  </si>
  <si>
    <t xml:space="preserve">30"X16" Column ( 83'-4"' ) W/ 16 #9 &amp; #3 @ 10" o.C Rebars  </t>
  </si>
  <si>
    <t xml:space="preserve">30"X16" Column ( 83'-4"' ) W/ 18 #10 &amp; #3 @ 10" o.C Rebars  </t>
  </si>
  <si>
    <t xml:space="preserve">30"X8" Column ( 33'-8"' ) W/ 8 #7 &amp; #3 @ 10" o.C Rebars  </t>
  </si>
  <si>
    <t xml:space="preserve">34" Dia  Column ( 33'-8"' ) W/ 12 #8 &amp; #3 @ 10" o.C Rebars  </t>
  </si>
  <si>
    <t xml:space="preserve">34"X16" Column ( 112'-0"' ) W/ 18 #10 &amp; #3 @ 10" o.C Rebars  </t>
  </si>
  <si>
    <t xml:space="preserve">52"X12" Column ( 63'-0"' ) W/ 12 #9 &amp; #3 @ 10" o.C Rebars  </t>
  </si>
  <si>
    <t>BEAMS &amp; RAILINGS</t>
  </si>
  <si>
    <t>36" High Metal Railing</t>
  </si>
  <si>
    <t>42" High Balcony Metal Railing</t>
  </si>
  <si>
    <t xml:space="preserve">W8X18 Beam </t>
  </si>
  <si>
    <t>Alum. Decorative Screen W/ Powder Coating</t>
  </si>
  <si>
    <t>Painted Smooth Stucco Finish</t>
  </si>
  <si>
    <t>Wooden Window Trim</t>
  </si>
  <si>
    <t>Wooden Door Trim</t>
  </si>
  <si>
    <t>Single Ply TPO Roofing Membrane (Thermoplastic Polyolefin 60 MIL)</t>
  </si>
  <si>
    <t>3'-6" Parapet Wall</t>
  </si>
  <si>
    <t>R19 Roof Insulation</t>
  </si>
  <si>
    <t>Base Flashing</t>
  </si>
  <si>
    <t xml:space="preserve">8" Reinforced Concrete Caping </t>
  </si>
  <si>
    <t>Roof Drains</t>
  </si>
  <si>
    <t>UNIT TYPES</t>
  </si>
  <si>
    <t>UNITS-A1</t>
  </si>
  <si>
    <t>Ext Stucco Finish Primed &amp; Painted</t>
  </si>
  <si>
    <t>6" Cover Base</t>
  </si>
  <si>
    <t>Denshield Backer Board @ Wet Areas &amp; Around Tub &amp; Showers</t>
  </si>
  <si>
    <t>Full Height 3"x6" Beveled Ceramic Tile &amp; 3"x6" Flat Cap Bullnose Finish @ Wall Around Tub/shower</t>
  </si>
  <si>
    <t>Primer &amp; Epoxy Paint</t>
  </si>
  <si>
    <t>16" Deep Vinyl Coated Wire Shelf Mounted @ 54" W/ 5 Shelves</t>
  </si>
  <si>
    <t xml:space="preserve">18"x18" Ceramic Tile (Non-Slip Type) </t>
  </si>
  <si>
    <t>2'-0"x2'-10" Vanity Cabinet</t>
  </si>
  <si>
    <t>24" Dishwasher (Energy Star)/ADA Compliant @ Accessible Units</t>
  </si>
  <si>
    <t>2'-6"x2'-9" Vanity Mirror</t>
  </si>
  <si>
    <t>2x4 Wood Studs @ 16" OC</t>
  </si>
  <si>
    <t>4" Wood Base</t>
  </si>
  <si>
    <t>Gypsum Wall Board</t>
  </si>
  <si>
    <t>Primed &amp; Painted @ Walls</t>
  </si>
  <si>
    <t>6" High Backsplash</t>
  </si>
  <si>
    <t>2x6 Wood Studs @ 16" OC</t>
  </si>
  <si>
    <t>Painted Smooth Gypsum Wall Board @ Soffits &amp; Dropped Ceilings</t>
  </si>
  <si>
    <t>Backsplash W/ Ceramic Tile Finish</t>
  </si>
  <si>
    <t>Curtain Rod</t>
  </si>
  <si>
    <t>Energy Star 30" Wide Range W/ Self Cleaning Oven &amp; Microwave Above/Range Oven W/ 30" Wide Hood Fan Above</t>
  </si>
  <si>
    <t>Kitchen Base Cabinetry</t>
  </si>
  <si>
    <t>Kitchen Countertop</t>
  </si>
  <si>
    <t>Kitchen Upper Cabinetry</t>
  </si>
  <si>
    <t>Refrigerator (Energy Star)</t>
  </si>
  <si>
    <t>Retractable Grab Bar</t>
  </si>
  <si>
    <t>Sealed Concrete (Silicone Acrylic Stain)</t>
  </si>
  <si>
    <t>Soap Dish</t>
  </si>
  <si>
    <t>Toilet Countertop</t>
  </si>
  <si>
    <t xml:space="preserve">Toilet Paper Holder </t>
  </si>
  <si>
    <t>Towel Bar</t>
  </si>
  <si>
    <t>12" Deep Vinyl Coated Ventilated Adjustable Shelf W/ Hanger Rod</t>
  </si>
  <si>
    <t>UNITS-A2</t>
  </si>
  <si>
    <t>UNITS-A2 ACCESSIBLE</t>
  </si>
  <si>
    <t>UNITS-A3</t>
  </si>
  <si>
    <t>UNITS-B1</t>
  </si>
  <si>
    <t>UNITS-B2</t>
  </si>
  <si>
    <t>UNITS-B3</t>
  </si>
  <si>
    <t>UNITS-B3 ACCESSIBLE</t>
  </si>
  <si>
    <t>UNITS-B4</t>
  </si>
  <si>
    <t>UNITS-B5</t>
  </si>
  <si>
    <t>WALL TYPES</t>
  </si>
  <si>
    <t xml:space="preserve">W1 Wall </t>
  </si>
  <si>
    <t>1-1/2" Metal Furring @ 16" OC</t>
  </si>
  <si>
    <t>7.1R Foil Back Insulation</t>
  </si>
  <si>
    <t>5/8" GWB</t>
  </si>
  <si>
    <t xml:space="preserve">W2 Wall </t>
  </si>
  <si>
    <t xml:space="preserve">5/8" GWB </t>
  </si>
  <si>
    <t xml:space="preserve">W20 Wall </t>
  </si>
  <si>
    <t xml:space="preserve">W22 Wall </t>
  </si>
  <si>
    <t xml:space="preserve">W23 Wall </t>
  </si>
  <si>
    <t xml:space="preserve">W27 Wall </t>
  </si>
  <si>
    <t>6" Metal Studs @ 16" OC</t>
  </si>
  <si>
    <t>R19 Insulation</t>
  </si>
  <si>
    <t xml:space="preserve">W29 Wall </t>
  </si>
  <si>
    <t xml:space="preserve">W3 Wall </t>
  </si>
  <si>
    <t>W31 Wall</t>
  </si>
  <si>
    <t>3-5/8" Metal Studs @ 16" OC</t>
  </si>
  <si>
    <t xml:space="preserve">1/2" GWB </t>
  </si>
  <si>
    <t>W32 Wall</t>
  </si>
  <si>
    <t xml:space="preserve">W35 Wall </t>
  </si>
  <si>
    <t>2-1/2" Deep CH 25GA Galv Metal Studs @ 16" OC</t>
  </si>
  <si>
    <t>1" Thick Wallboard</t>
  </si>
  <si>
    <t xml:space="preserve">W4 Wall </t>
  </si>
  <si>
    <t xml:space="preserve">W5 Wall </t>
  </si>
  <si>
    <t xml:space="preserve">W6 Wall </t>
  </si>
  <si>
    <t>W9 Wall</t>
  </si>
  <si>
    <t>DIV.09</t>
  </si>
  <si>
    <t>WALL FINISH</t>
  </si>
  <si>
    <t>Painted Smooth GWB</t>
  </si>
  <si>
    <t>Painted Stucco Finish</t>
  </si>
  <si>
    <t>Paint On Skim Coat Stucco Finish</t>
  </si>
  <si>
    <t>Painted Expopsed Concrete</t>
  </si>
  <si>
    <t>Fully Mirrored Wall</t>
  </si>
  <si>
    <t>Ceramic Tile @ Walls</t>
  </si>
  <si>
    <t>Moisture Resistant GWB</t>
  </si>
  <si>
    <t>FLOOR FINISH</t>
  </si>
  <si>
    <t>Epoxy Coating On Concrete Floor</t>
  </si>
  <si>
    <t>Sealed Concrete</t>
  </si>
  <si>
    <t>24"x24" Interlocking Rubber Tile</t>
  </si>
  <si>
    <t>Ceramic Tile Flooring</t>
  </si>
  <si>
    <t xml:space="preserve">Columbia Lighting,Connected to generator  </t>
  </si>
  <si>
    <t xml:space="preserve">Columbia Lighting,Connected to generator battery backup </t>
  </si>
  <si>
    <t xml:space="preserve">Columbia Lighting,LBIL led Bi-level Luminaire,Surface 55"L.x6"W.x4-1/2"H.Led Luminaire,White Reflector and diffused lens </t>
  </si>
  <si>
    <t>Columbia Lighting,LBIL led Bi-level Luminaire,Surface 55"L.x6"W.x4-1/2"H.Led Luminaire,White Reflector and diffused lens(Emergency Backup)</t>
  </si>
  <si>
    <t>DMF lighting LD2 (20)</t>
  </si>
  <si>
    <t>DMF Lighting,4" Square Recessed light (2)</t>
  </si>
  <si>
    <t>DMF Lighting,4" Square Recessed light Weather Proof (1)</t>
  </si>
  <si>
    <t>DMF Lighting,6" Recessed light (1)</t>
  </si>
  <si>
    <t>DMF lighting,Connected to generator (18)</t>
  </si>
  <si>
    <t>Led strip lights</t>
  </si>
  <si>
    <t xml:space="preserve">Prescolite,Connected to generator </t>
  </si>
  <si>
    <t xml:space="preserve">Spailding Lighting,Laredo LMC,30 LED,3000k,TYPE 4,700mA </t>
  </si>
  <si>
    <t xml:space="preserve">Spailding Lighting,Laredo LMC,30 LED,3000k,TYPE 4,700mA weather proof </t>
  </si>
  <si>
    <t xml:space="preserve">Spaulding Lighting,Connected to generator </t>
  </si>
  <si>
    <t xml:space="preserve">Spaulding Lighting,Laredo LMC,30 LED,3000k,TYPE 3,350mA </t>
  </si>
  <si>
    <t xml:space="preserve">Spaulding Lighting,Laredo LMC,30 LED,3000k,TYPE 3,350mA Weather proof </t>
  </si>
  <si>
    <t xml:space="preserve">1x4 Fluorescent Pendant light Fixture </t>
  </si>
  <si>
    <t xml:space="preserve">6" Recessed light </t>
  </si>
  <si>
    <t xml:space="preserve">Pendant light Fixture </t>
  </si>
  <si>
    <t xml:space="preserve">Provide Smoke detector Combo Strobe light </t>
  </si>
  <si>
    <t xml:space="preserve">Carbon Monooxide system </t>
  </si>
  <si>
    <t xml:space="preserve">Disconnect Switch </t>
  </si>
  <si>
    <t xml:space="preserve">Door Bell </t>
  </si>
  <si>
    <t xml:space="preserve">Duplex Receptacle Outlet </t>
  </si>
  <si>
    <t xml:space="preserve">Duplex Receptacle Outlet,GFI,Water protecter </t>
  </si>
  <si>
    <t xml:space="preserve">Duplwx Receptacle Outlet,GFI,6Â° above counter </t>
  </si>
  <si>
    <t xml:space="preserve">Electrical Fans </t>
  </si>
  <si>
    <t xml:space="preserve">Electrical Panels </t>
  </si>
  <si>
    <t xml:space="preserve">Fire Alarm PhotoElectric Smoke Smoke Detector Ceiling Mounted </t>
  </si>
  <si>
    <t xml:space="preserve">ON/OFF Switches In Accessible Units for Garbage Disposal coordinate Exact location with Architect  </t>
  </si>
  <si>
    <t xml:space="preserve">ON/OFF Switches In Accessible Units for Hood EXH.Fan and Hood light  </t>
  </si>
  <si>
    <t xml:space="preserve">Single Pole Switch </t>
  </si>
  <si>
    <t xml:space="preserve">Single Receptacle Outlet </t>
  </si>
  <si>
    <t xml:space="preserve">Telephone Outlet </t>
  </si>
  <si>
    <t xml:space="preserve">Television </t>
  </si>
  <si>
    <t xml:space="preserve">Thermostate </t>
  </si>
  <si>
    <t xml:space="preserve">Triplex Receptacle Outlet </t>
  </si>
  <si>
    <t xml:space="preserve">Wall Mounted/Above Hung Ceiling Junction Mounted </t>
  </si>
  <si>
    <t xml:space="preserve">20A,125V,3Wires Grounding type Single Receptacle </t>
  </si>
  <si>
    <t xml:space="preserve">20A,250V,3 Wires Grounding type Single Receptacle </t>
  </si>
  <si>
    <t xml:space="preserve">Beacon Products,Connected to generator </t>
  </si>
  <si>
    <t xml:space="preserve">Beacon Products,Orbeon </t>
  </si>
  <si>
    <t xml:space="preserve">Beacon Products,Orbeon Weather Proof </t>
  </si>
  <si>
    <t xml:space="preserve">Combination Telephone (VOICE) And Data </t>
  </si>
  <si>
    <t xml:space="preserve">Duke Energy Pad Transformer </t>
  </si>
  <si>
    <t xml:space="preserve">Duplex Receptacle Outlet,GFI </t>
  </si>
  <si>
    <t xml:space="preserve">Emergency Machine </t>
  </si>
  <si>
    <t xml:space="preserve">Exhaust Fan  </t>
  </si>
  <si>
    <t xml:space="preserve">Exhaust Fan weather proof </t>
  </si>
  <si>
    <t xml:space="preserve">Occupancy Sensor with override switch,Celing Mounted </t>
  </si>
  <si>
    <t xml:space="preserve">Special Recepticle Outlet </t>
  </si>
  <si>
    <t xml:space="preserve">Switches 2 30/ (*) </t>
  </si>
  <si>
    <t xml:space="preserve">Wall Mounted/Above Hung Ceiling Junction Mounted weather Proof </t>
  </si>
  <si>
    <t xml:space="preserve">Wall Mounted/Above Hung Ceiling Junction Mounted,GFI/Weather Proof/WR </t>
  </si>
  <si>
    <t xml:space="preserve">Wall Sponce Weather proof </t>
  </si>
  <si>
    <t xml:space="preserve">Weather Resistant </t>
  </si>
  <si>
    <t xml:space="preserve">Surface Mounted Ceiling Fixture </t>
  </si>
  <si>
    <t>5/8" Stucco Finish Over Paper Back Metal Lath Securely Attached To 3/4" Densglass Sheathing Attached To 3" Metal Studs @ 16" OC</t>
  </si>
  <si>
    <t>Cement Plaster Finished @ Ceiling</t>
  </si>
  <si>
    <t xml:space="preserve">Gypsum Board Ceiling </t>
  </si>
  <si>
    <t>DIV.08</t>
  </si>
  <si>
    <t>UNIT DOORS</t>
  </si>
  <si>
    <t xml:space="preserve">1'-6"x6'-8" Door </t>
  </si>
  <si>
    <t xml:space="preserve">2'-10"x6'-8" Door </t>
  </si>
  <si>
    <t xml:space="preserve">2'-8"x6'-8" Door </t>
  </si>
  <si>
    <t xml:space="preserve">3'x7' Door </t>
  </si>
  <si>
    <t xml:space="preserve">4'x8' Door </t>
  </si>
  <si>
    <t>OTHER DOORS</t>
  </si>
  <si>
    <t xml:space="preserve">2'-10"x7'-0" Door </t>
  </si>
  <si>
    <t xml:space="preserve">2'-6"x7'-0" Doors </t>
  </si>
  <si>
    <t xml:space="preserve">3'-7' Door </t>
  </si>
  <si>
    <t xml:space="preserve">3'x8' Door </t>
  </si>
  <si>
    <t xml:space="preserve">8'x8' Door </t>
  </si>
  <si>
    <t>PIPING</t>
  </si>
  <si>
    <t xml:space="preserve">1 1/2" Drain Line </t>
  </si>
  <si>
    <t xml:space="preserve">1 1/2" Drain Line DN </t>
  </si>
  <si>
    <t xml:space="preserve">1 1/2" Drain Line Up </t>
  </si>
  <si>
    <t>1 1/2" Condensate line to discharge into Roof drain</t>
  </si>
  <si>
    <t>1 1/4" Condensate Up</t>
  </si>
  <si>
    <t>1 1/4" Condensate DN</t>
  </si>
  <si>
    <t xml:space="preserve">1 1/4" Drain Line Up </t>
  </si>
  <si>
    <t xml:space="preserve">1 1/4" Condensate Drain piping </t>
  </si>
  <si>
    <t>1" Condensate Line DN</t>
  </si>
  <si>
    <t xml:space="preserve">1" Condensate Line UP </t>
  </si>
  <si>
    <t xml:space="preserve">10" Storm Drain Piping  </t>
  </si>
  <si>
    <t xml:space="preserve">2" Condensate DN </t>
  </si>
  <si>
    <t xml:space="preserve">2" Condensate Drain </t>
  </si>
  <si>
    <t xml:space="preserve">2" Condensate Up </t>
  </si>
  <si>
    <t xml:space="preserve">2" Sanitary Waste Piping </t>
  </si>
  <si>
    <t xml:space="preserve">3" Cold water piping (CW) </t>
  </si>
  <si>
    <t xml:space="preserve">3" Condensate DN </t>
  </si>
  <si>
    <t xml:space="preserve">3" Condensate Drain </t>
  </si>
  <si>
    <t>3" Over Flow Rain Water Leader DN</t>
  </si>
  <si>
    <t xml:space="preserve">3" Over Flow Rain Water Leader UP </t>
  </si>
  <si>
    <t>3" Rain Water Leader DN</t>
  </si>
  <si>
    <t xml:space="preserve">3" Rain Water Leader UP </t>
  </si>
  <si>
    <t>3" Vent Thru Roof</t>
  </si>
  <si>
    <t>4" Vent Thru Roof</t>
  </si>
  <si>
    <t xml:space="preserve">3" Vent DN </t>
  </si>
  <si>
    <t xml:space="preserve">3" Vent Up </t>
  </si>
  <si>
    <t xml:space="preserve">3/4" Cold Water Piping (CW) </t>
  </si>
  <si>
    <t xml:space="preserve">3/4" Cold Water Piping (CW) DN </t>
  </si>
  <si>
    <t xml:space="preserve">3/4" Cold Water Piping (CW) UP </t>
  </si>
  <si>
    <t xml:space="preserve">4" Cold water piping (CW) </t>
  </si>
  <si>
    <t xml:space="preserve">4" Condensate Drain </t>
  </si>
  <si>
    <t xml:space="preserve">4" Sanitary DN. </t>
  </si>
  <si>
    <t xml:space="preserve">4" Sanitary Up </t>
  </si>
  <si>
    <t xml:space="preserve">4" Sanitary Waste Piping </t>
  </si>
  <si>
    <t>FIXTURES &amp; ACCESSORIES</t>
  </si>
  <si>
    <t xml:space="preserve">1 1/2" Primer Trap </t>
  </si>
  <si>
    <t xml:space="preserve">1 1/4" Primer Trap </t>
  </si>
  <si>
    <t xml:space="preserve">1" Primer Trap </t>
  </si>
  <si>
    <t xml:space="preserve">3" Floor Drain with Trap Primer </t>
  </si>
  <si>
    <t>3" Roof Drain</t>
  </si>
  <si>
    <t xml:space="preserve">3/4 " Hose BIBB (W/VB) </t>
  </si>
  <si>
    <t>3/4 " Primer Trap</t>
  </si>
  <si>
    <t xml:space="preserve">4" Ground Drain </t>
  </si>
  <si>
    <t xml:space="preserve">4" Over Flow Rain Water Leader </t>
  </si>
  <si>
    <t xml:space="preserve">4" Over Flow Rain Water Leader DN </t>
  </si>
  <si>
    <t xml:space="preserve">4" Over Flow Rain Water Leader UP </t>
  </si>
  <si>
    <t xml:space="preserve">4" Rain Water Leader </t>
  </si>
  <si>
    <t xml:space="preserve">4" Rain Water Leader DN </t>
  </si>
  <si>
    <t xml:space="preserve">4" Rain Water Leader UP </t>
  </si>
  <si>
    <t xml:space="preserve">4"Domestic Drain W/TP </t>
  </si>
  <si>
    <t xml:space="preserve">6" Ground Drain </t>
  </si>
  <si>
    <t>6" rain Water Leader</t>
  </si>
  <si>
    <t>8" rain Water Leader</t>
  </si>
  <si>
    <t xml:space="preserve">6" Sanitary DN </t>
  </si>
  <si>
    <t xml:space="preserve">6" Sanitary Line Up </t>
  </si>
  <si>
    <t xml:space="preserve">8" Sanitary Waste Piping </t>
  </si>
  <si>
    <t xml:space="preserve">8" Storm Drain Piping </t>
  </si>
  <si>
    <t xml:space="preserve">Cold Water Piping (CW) </t>
  </si>
  <si>
    <t xml:space="preserve">Condensate Drain piping </t>
  </si>
  <si>
    <t>Condensate Piping</t>
  </si>
  <si>
    <t xml:space="preserve">8" Ground Drain </t>
  </si>
  <si>
    <t xml:space="preserve">Clean Out On Grade </t>
  </si>
  <si>
    <t>Drain Piping</t>
  </si>
  <si>
    <t xml:space="preserve">OverFlow Strom Drain Piping </t>
  </si>
  <si>
    <t>Water Closet</t>
  </si>
  <si>
    <t>Bath Tub</t>
  </si>
  <si>
    <t>H.C Shower</t>
  </si>
  <si>
    <t>Lavatory</t>
  </si>
  <si>
    <t>Kitchen Sink</t>
  </si>
  <si>
    <t>Sanitary Pipe</t>
  </si>
  <si>
    <t xml:space="preserve">Sanitary Vent Piping </t>
  </si>
  <si>
    <t xml:space="preserve">Sanitary Waste Piping </t>
  </si>
  <si>
    <t xml:space="preserve">Storm Drain Piping </t>
  </si>
  <si>
    <t xml:space="preserve">Floor Drain with trap Primer </t>
  </si>
  <si>
    <t xml:space="preserve">Flush Floor Clean Out </t>
  </si>
  <si>
    <t xml:space="preserve">Hose Bibb (W/VB) </t>
  </si>
  <si>
    <t xml:space="preserve">Instantaneous water heater Eco Smart </t>
  </si>
  <si>
    <t>DUCTS</t>
  </si>
  <si>
    <t xml:space="preserve">10" Dia Flexible Duct </t>
  </si>
  <si>
    <t xml:space="preserve">10" Dia Generator Exhaust Pipe </t>
  </si>
  <si>
    <t xml:space="preserve">10x10 Duct </t>
  </si>
  <si>
    <t xml:space="preserve">10x12 Duct </t>
  </si>
  <si>
    <t>10x22 Duct</t>
  </si>
  <si>
    <t xml:space="preserve">10x6 Duct </t>
  </si>
  <si>
    <t xml:space="preserve">10x8 Duct </t>
  </si>
  <si>
    <t xml:space="preserve">12" Dia Duct </t>
  </si>
  <si>
    <t>12" Vent Pipe</t>
  </si>
  <si>
    <t>12x10 Duct</t>
  </si>
  <si>
    <t xml:space="preserve">12x12 Duct </t>
  </si>
  <si>
    <t xml:space="preserve">12x6 Duct </t>
  </si>
  <si>
    <t xml:space="preserve">12x8 Duct </t>
  </si>
  <si>
    <t>12x22 Duct</t>
  </si>
  <si>
    <t>14x12 Duct</t>
  </si>
  <si>
    <t>14x22 Duct</t>
  </si>
  <si>
    <t xml:space="preserve">14x6 Duct </t>
  </si>
  <si>
    <t xml:space="preserve">16x12 Duct </t>
  </si>
  <si>
    <t xml:space="preserve">16x6 Duct </t>
  </si>
  <si>
    <t xml:space="preserve">16x8 Duct </t>
  </si>
  <si>
    <t xml:space="preserve">18x12 Duct </t>
  </si>
  <si>
    <t xml:space="preserve">18x14 Duct </t>
  </si>
  <si>
    <t xml:space="preserve">18x16 Duct </t>
  </si>
  <si>
    <t>18x22 Duct</t>
  </si>
  <si>
    <t xml:space="preserve">2" Back Steel Fuel Fill Pipe </t>
  </si>
  <si>
    <t xml:space="preserve">20x12 Duct </t>
  </si>
  <si>
    <t xml:space="preserve">20x14 Duct </t>
  </si>
  <si>
    <t xml:space="preserve">20x6 Duct </t>
  </si>
  <si>
    <t xml:space="preserve">22x14 Duct </t>
  </si>
  <si>
    <t xml:space="preserve">22x30 Duct </t>
  </si>
  <si>
    <t xml:space="preserve">24x12 Duct </t>
  </si>
  <si>
    <t xml:space="preserve">24x14 Duct </t>
  </si>
  <si>
    <t xml:space="preserve">24x16 Duct </t>
  </si>
  <si>
    <t>24x22 Duct</t>
  </si>
  <si>
    <t xml:space="preserve">26x16 Duct </t>
  </si>
  <si>
    <t xml:space="preserve">30x22 Duct </t>
  </si>
  <si>
    <t xml:space="preserve">32" Dia Duct </t>
  </si>
  <si>
    <t xml:space="preserve">4" Dia Dryer Exhaust Duct w/Wall Cap &amp; Corrosion Resistant Insect Screen </t>
  </si>
  <si>
    <t xml:space="preserve">4" Dia Flexible Duct </t>
  </si>
  <si>
    <t xml:space="preserve">4" Dia Duct </t>
  </si>
  <si>
    <t xml:space="preserve">4" Dia Toilet Exhaust Duct w/Wall Cap &amp; Corrosion Resistant Insect Screen </t>
  </si>
  <si>
    <t>40x26 Duct</t>
  </si>
  <si>
    <t xml:space="preserve">40x26 Duct w/Stainless Steel Duct </t>
  </si>
  <si>
    <t xml:space="preserve">50x22 Duct </t>
  </si>
  <si>
    <t xml:space="preserve">6" Dia Duct </t>
  </si>
  <si>
    <t xml:space="preserve">6" Dia Flexible Duct </t>
  </si>
  <si>
    <t>6" Dia Toilet Exhaust Duct w/Wall Cap &amp; Corrosion Resistant Insect Screen</t>
  </si>
  <si>
    <t xml:space="preserve">6x10 Duct </t>
  </si>
  <si>
    <t xml:space="preserve">6x6 Duct </t>
  </si>
  <si>
    <t xml:space="preserve">8" Dia Duct </t>
  </si>
  <si>
    <t xml:space="preserve">8" Dia Flexible Duct </t>
  </si>
  <si>
    <t xml:space="preserve">8x6 Duct </t>
  </si>
  <si>
    <t xml:space="preserve">Refrigerant Lines </t>
  </si>
  <si>
    <t xml:space="preserve">Refrigerant Lines in 4" Underground PVC Sleeve </t>
  </si>
  <si>
    <t xml:space="preserve">4" Dia Wall Cap w/Corrosion Resistant Screen </t>
  </si>
  <si>
    <t xml:space="preserve">40x26 Supply Air Diffuser w/Stainless Steel Mesh Down Roof </t>
  </si>
  <si>
    <t xml:space="preserve">42x36 Rain Hood </t>
  </si>
  <si>
    <t xml:space="preserve">6" Dia Wall Cap w/Corrosion Resistant Screen </t>
  </si>
  <si>
    <t xml:space="preserve">8" Dia Wall Cap w/Backdraft Damper </t>
  </si>
  <si>
    <t xml:space="preserve">8x8 100CFM (B) </t>
  </si>
  <si>
    <t xml:space="preserve">AHU-1: Split/AC Unit (TRANE TWE073) </t>
  </si>
  <si>
    <t xml:space="preserve">AHU-10: Split/AC Unit (MITSUBISHI MSY-GE-18NA-1) </t>
  </si>
  <si>
    <t>AHU-11: Split/AC Unit (MITSUBISHI MSY-GE-18NA-1)</t>
  </si>
  <si>
    <t>AHU-2: (TRANE TEM40C48S41SA)</t>
  </si>
  <si>
    <t>AHU-3: (TRANE TEM6A0C36H31SA)</t>
  </si>
  <si>
    <t>AHU-4: (TRANE TEM6A0C36H31SA)</t>
  </si>
  <si>
    <t>AHU-5: (TRANE TEM6A0B24H21SA)</t>
  </si>
  <si>
    <t>AHU-6: (TRANE TEM40C48S41SA)</t>
  </si>
  <si>
    <t>AHU-7: (TRANE TEM6A0B24H21SA)</t>
  </si>
  <si>
    <t>AHU-8: (TRANE TAM4A0A18S11ED)</t>
  </si>
  <si>
    <t>AHU-9:  (TRANE TAM4A0A18S11ED)</t>
  </si>
  <si>
    <t>AHU-A1: (TRANE TMM40A18S21SA)</t>
  </si>
  <si>
    <t>AHU-A2: (TRANE TMM40A18S21SA)</t>
  </si>
  <si>
    <t>AHU-A3: (TRANE TMM40A18S21SA)</t>
  </si>
  <si>
    <t>AHU-B1: (TRANE TMM40A24S21SA)</t>
  </si>
  <si>
    <t>AHU-B2: (TRANE TMM40A18S21SA)</t>
  </si>
  <si>
    <t>AHU-B3: (TRANE TMM40A24S21SA)</t>
  </si>
  <si>
    <t>AHU-B4: (TRANE TMM40A18S21SA)</t>
  </si>
  <si>
    <t>AHU-B5: (TRANE TMM40A24S21SA)</t>
  </si>
  <si>
    <t xml:space="preserve">Automatic Fuel Port </t>
  </si>
  <si>
    <t xml:space="preserve">Barometric Relief </t>
  </si>
  <si>
    <t xml:space="preserve">Carbon Monoxide Detector </t>
  </si>
  <si>
    <t xml:space="preserve">Corrosion Resistant Diamond Mesh </t>
  </si>
  <si>
    <t>CU-1: Propeller</t>
  </si>
  <si>
    <t>CU-10: Propeller</t>
  </si>
  <si>
    <t>CU-11: Propeller</t>
  </si>
  <si>
    <t>CU-12: Propeller</t>
  </si>
  <si>
    <t>CU-2: Propeller</t>
  </si>
  <si>
    <t>CU-3: Propeller</t>
  </si>
  <si>
    <t>CU-4: Propeller</t>
  </si>
  <si>
    <t>CU-5: Propeller</t>
  </si>
  <si>
    <t>CU-6: Propeller</t>
  </si>
  <si>
    <t>CU-7: Propeller</t>
  </si>
  <si>
    <t>CU-9: Propeller</t>
  </si>
  <si>
    <t>CU-A1: Propeller</t>
  </si>
  <si>
    <t>CU-A2: Propeller</t>
  </si>
  <si>
    <t>CU-A3: Propeller</t>
  </si>
  <si>
    <t>CU-B1: Propeller</t>
  </si>
  <si>
    <t>CU-B2: Propeller</t>
  </si>
  <si>
    <t>CU-B3: Propeller</t>
  </si>
  <si>
    <t>CU-B4: Propeller</t>
  </si>
  <si>
    <t>CU-B5: Propeller</t>
  </si>
  <si>
    <t>Dryer Booster Fan FANTECH DBF4XL</t>
  </si>
  <si>
    <t xml:space="preserve">Duct Smoke Detector </t>
  </si>
  <si>
    <t xml:space="preserve">EF-1 : Exhaust Fan </t>
  </si>
  <si>
    <t xml:space="preserve">EF-10 : Exhaust Fan </t>
  </si>
  <si>
    <t xml:space="preserve">EF-13 : Exhaust Fan </t>
  </si>
  <si>
    <t>EF-2: Exhaust Fan</t>
  </si>
  <si>
    <t xml:space="preserve">EF-3 : Exhaust Fan </t>
  </si>
  <si>
    <t xml:space="preserve">EF-4 : Exhaust Fan </t>
  </si>
  <si>
    <t xml:space="preserve">EF-5 : Exhaust Fan </t>
  </si>
  <si>
    <t xml:space="preserve">EF-6 : Exhaust Fan </t>
  </si>
  <si>
    <t xml:space="preserve">EF-8 : Exhaust Fan </t>
  </si>
  <si>
    <t xml:space="preserve">EF-9 : Exhasut Fan </t>
  </si>
  <si>
    <t>Fire Damper</t>
  </si>
  <si>
    <t xml:space="preserve">Fire/Smoke Damper </t>
  </si>
  <si>
    <t xml:space="preserve">Greenheck Model #VCD-40 Alum. Motorized Damper </t>
  </si>
  <si>
    <t xml:space="preserve">Humidistat </t>
  </si>
  <si>
    <t xml:space="preserve">Manual Volume Damper </t>
  </si>
  <si>
    <t>Motorized Damper</t>
  </si>
  <si>
    <t xml:space="preserve">Pressure Switch </t>
  </si>
  <si>
    <t xml:space="preserve">Programmable Thermostat </t>
  </si>
  <si>
    <t xml:space="preserve">Recirculating Range Hood </t>
  </si>
  <si>
    <t xml:space="preserve">Return Air Diffuser </t>
  </si>
  <si>
    <t>RTU-1: Split/AC Unit</t>
  </si>
  <si>
    <t xml:space="preserve">RV-1: Intake/Relief Vent </t>
  </si>
  <si>
    <t xml:space="preserve">RV-2: Intake/Relief Vent </t>
  </si>
  <si>
    <t>SF-1: Supply Fan</t>
  </si>
  <si>
    <t xml:space="preserve">SF-2: Supply Fan </t>
  </si>
  <si>
    <t xml:space="preserve">Sub Base 500 Gallon Fuel Tank </t>
  </si>
  <si>
    <t xml:space="preserve">Thermostat </t>
  </si>
  <si>
    <t>10x10 R: Wall/Ceiling/Return/Exhaust Grille (TITUS-23R)</t>
  </si>
  <si>
    <t>10x6 100CFM R: Wall/Ceiling/Return/Exhaust Grille (TITUS-23R)</t>
  </si>
  <si>
    <t>10x6 130CFM A: Square Ceiling Diffuser (TIRUS-250AA)</t>
  </si>
  <si>
    <t>10x6 140CFM B: Sidewall Supply Grille (TITUS-272FL)</t>
  </si>
  <si>
    <t>10x6 140CFM A: Square Ceiling Diffuser (TIRUS-250AA)</t>
  </si>
  <si>
    <t>10x6 R: Wall/Ceiling/Return/Exhaust Grille (TITUS-23R)</t>
  </si>
  <si>
    <t>12x12 R: Wall/Ceiling/Return/Exhaust Grille (TITUS-23R)</t>
  </si>
  <si>
    <t>12x16 180CFM B: Sidewall Supply Grille (TITUS-272FL)</t>
  </si>
  <si>
    <t>12x18 L: Drainable Louver (RUSKIN Model EME6625D)</t>
  </si>
  <si>
    <t>12x6 R: Wall/Ceiling/Return/Exhaust Grille (TITUS-23R)</t>
  </si>
  <si>
    <t>12x6 140CFM B: Sidewall Supply Grille (TITUS-272FL)</t>
  </si>
  <si>
    <t>12x6 150CFM B: Sidewall Supply Grille (TITUS-272FL)</t>
  </si>
  <si>
    <t>12x6 160CFM B: Sidewall Supply Grille (TITUS-272FL)</t>
  </si>
  <si>
    <t>14x16 R: Wall/Ceiling/Return/Exhaust Grille (TITUS-23R)</t>
  </si>
  <si>
    <t>14x6 R: Wall/Ceiling/Return/Exhaust Grille (TITUS-23R)</t>
  </si>
  <si>
    <t>14x8 360CFM B: Sidewall Supply Grille (TITUS-272FL)</t>
  </si>
  <si>
    <t>15x15 R: Wall/Ceiling/Return/Exhaust Grille (TITUS-23R)</t>
  </si>
  <si>
    <t>16 GA Shroud (1)</t>
  </si>
  <si>
    <t>16x16 R: Wall/Ceiling/Return/Exhaust Grille (TITUS-23R)</t>
  </si>
  <si>
    <t>16x20 R: Wall/Ceiling/Return/Exhaust Grille (TITUS-23R)</t>
  </si>
  <si>
    <t>16x8 360CFM B: Sidewall Supply Grille (TITUS-272FL)</t>
  </si>
  <si>
    <t>16x8 380CFM B: Sidewall Supply Grille (TITUS-272FL)</t>
  </si>
  <si>
    <t>18x14 R: Wall/Ceiling/Return/Exhaust Grille (TITUS-23R)</t>
  </si>
  <si>
    <t>18x18 R: Wall/Ceiling/Return/Exhaust Grille (TITUS-23R)</t>
  </si>
  <si>
    <t>18x24 L: Drainable Louver (RUSKIN Model EME6625D)</t>
  </si>
  <si>
    <t xml:space="preserve">18x24 R: Wall/Ceiling/Return/Exhaust Grille (TITUS-23R) </t>
  </si>
  <si>
    <t>18x4 R: Wall/Ceiling/Return/Exhaust Grille (TITUS-23R)</t>
  </si>
  <si>
    <t>18x6 R: Wall/Ceiling/Return/Exhaust Grille (TITUS-23R)</t>
  </si>
  <si>
    <t>24x12 L: Drainable Louver (RUSKIN Model EME6625D)</t>
  </si>
  <si>
    <t xml:space="preserve">24x24 R: Wall/Ceiling/Return/Exhaust Grille (TITUS-23R) </t>
  </si>
  <si>
    <t>2'-6" x 11" L: Drainable Louver (RUSKIN Model EME6625D)</t>
  </si>
  <si>
    <t xml:space="preserve">30x22 R: Wall/Ceiling/Return/Exhaust Grille (TITUS-23R) </t>
  </si>
  <si>
    <t xml:space="preserve">30x30 R: Wall/Ceiling/Return/Exhaust Grille (TITUS-23R) </t>
  </si>
  <si>
    <t>36x36 L: Drainable Louver (RUSKIN Model EME6625D)</t>
  </si>
  <si>
    <t>4" Dia Wall Cap w/Corrosion Resistant Screen (1)</t>
  </si>
  <si>
    <t>42x36 Rain Hood</t>
  </si>
  <si>
    <t>6x6 100CFM B: Sidewall Supply Grille (TITUS-272FL)</t>
  </si>
  <si>
    <t>6x6 100CFM A: Square Ceiling Diffuser (TIRUS-250AA)</t>
  </si>
  <si>
    <t>8x6 110CFM A: Square Ceiling Diffuser (TIRUS-250AA)</t>
  </si>
  <si>
    <t>6x6 50CFM A: Square Ceiling Diffuser (TIRUS-250AA)</t>
  </si>
  <si>
    <t>6x6 80CFM A: Square Ceiling Diffuser (TIRUS-250AA)</t>
  </si>
  <si>
    <t>80CFM A: Square Ceiling Diffuser (TIRUS-250AA)</t>
  </si>
  <si>
    <t>8x6 10 CFM A: Square Ceiling Diffuser (TIRUS-250AA)</t>
  </si>
  <si>
    <t>8x6 30CFM A: Square Ceiling Diffuser (TIRUS-250AA)</t>
  </si>
  <si>
    <t>8x6 40CFM A: Square Ceiling Diffuser (TIRUS-250AA)</t>
  </si>
  <si>
    <t>8x6 60CFM A: Square Ceiling Diffuser (TIRUS-250AA)</t>
  </si>
  <si>
    <t>8x8 100CFM B: Sidewall Supply Grille (TITUS-272FL)</t>
  </si>
  <si>
    <t xml:space="preserve">8x8 R: Wall/Ceiling/Return/Exhaust Grille (TITUS-23R) </t>
  </si>
  <si>
    <t>D: Linear Diffuser (TITUS-FL2O 2SLOTS)</t>
  </si>
  <si>
    <t>200CFM D: Linear Diffuser (TITUS-FL2O 2SLOTS)</t>
  </si>
  <si>
    <t>CONCRETE STAIRS</t>
  </si>
  <si>
    <t>5" Riser Concrete Stairs</t>
  </si>
  <si>
    <t>7" Riser Concrete Stairs</t>
  </si>
  <si>
    <t>RISER</t>
  </si>
  <si>
    <t>UNIT COST (LAB+MAT)</t>
  </si>
  <si>
    <t>UNIT LAB COST</t>
  </si>
  <si>
    <t>TOTAL LAB HRS</t>
  </si>
  <si>
    <t>UNIT MAT COST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</si>
</sst>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2" formatCode="_(&quot;$&quot;* #,##0_);_(&quot;$&quot;* \(#,##0\);_(&quot;$&quot;* &quot;-&quot;_);_(@_)"/>
    <numFmt numFmtId="41" formatCode="_(* #,##0_);_(* \(#,##0\);_(* &quot;-&quot;_);_(@_)"/>
    <numFmt numFmtId="43" formatCode="_(* #,##0.00_);_(* \(#,##0.00\);_(* &quot;-&quot;??_);_(@_)"/>
    <numFmt numFmtId="164" formatCode="&quot;$&quot;#,##0"/>
    <numFmt numFmtId="165" formatCode="_(&quot;$&quot;* #,##0_);_(&quot;$&quot;* \(#,##0\);_(&quot;$&quot;* &quot;-&quot;??_);_(@_)"/>
    <numFmt numFmtId="166" formatCode="_([$$-409]* #,##0.00_);_([$$-409]* \(#,##0.00\);_([$$-409]* &quot;-&quot;??_);_(@_)"/>
  </numFmts>
  <fonts count="39" x14ac:knownFonts="1">
    <font>
      <sz val="12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2"/>
      <name val="Arial"/>
      <family val="2"/>
    </font>
    <font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color theme="0" tint="-0.499984740745262"/>
      <name val="Calibri"/>
      <family val="2"/>
      <scheme val="minor"/>
    </font>
    <font>
      <sz val="12"/>
      <name val="Arial Narrow"/>
      <family val="2"/>
    </font>
    <font>
      <b/>
      <sz val="12"/>
      <name val="Arial"/>
      <family val="2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1"/>
      <name val="Arial"/>
      <family val="2"/>
    </font>
    <font>
      <sz val="11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  <font>
      <sz val="12"/>
      <color rgb="FFFF0000"/>
      <name val="Arial"/>
      <family val="2"/>
    </font>
    <font>
      <b/>
      <sz val="14"/>
      <color theme="9"/>
      <name val="Calibri"/>
      <family val="2"/>
      <scheme val="minor"/>
    </font>
    <font>
      <b/>
      <sz val="14"/>
      <color theme="9" tint="-0.249977111117893"/>
      <name val="Calibri"/>
      <family val="2"/>
      <scheme val="minor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 tint="-4.9989318521683403E-2"/>
        <bgColor indexed="64"/>
      </patternFill>
    </fill>
  </fills>
  <borders count="3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medium">
        <color theme="1"/>
      </top>
      <bottom style="medium">
        <color theme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theme="1"/>
      </top>
      <bottom style="medium">
        <color theme="1"/>
      </bottom>
      <diagonal/>
    </border>
    <border>
      <left style="thin">
        <color indexed="64"/>
      </left>
      <right style="thin">
        <color indexed="64"/>
      </right>
      <top style="medium">
        <color theme="1"/>
      </top>
      <bottom style="medium">
        <color theme="1"/>
      </bottom>
      <diagonal/>
    </border>
    <border>
      <left/>
      <right style="thin">
        <color indexed="64"/>
      </right>
      <top style="medium">
        <color theme="1"/>
      </top>
      <bottom style="medium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theme="1"/>
      </bottom>
      <diagonal/>
    </border>
    <border>
      <left/>
      <right/>
      <top style="thin">
        <color indexed="64"/>
      </top>
      <bottom style="medium">
        <color theme="1"/>
      </bottom>
      <diagonal/>
    </border>
    <border>
      <left style="thin">
        <color indexed="64"/>
      </left>
      <right/>
      <top style="medium">
        <color theme="1"/>
      </top>
      <bottom style="thin">
        <color indexed="64"/>
      </bottom>
      <diagonal/>
    </border>
    <border>
      <left/>
      <right/>
      <top style="medium">
        <color theme="1"/>
      </top>
      <bottom style="thin">
        <color indexed="64"/>
      </bottom>
      <diagonal/>
    </border>
    <border>
      <left/>
      <right style="thin">
        <color indexed="64"/>
      </right>
      <top style="medium">
        <color theme="1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91">
    <xf numFmtId="0" fontId="0" fillId="0" borderId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8" fillId="20" borderId="1" applyNumberFormat="0" applyAlignment="0" applyProtection="0"/>
    <xf numFmtId="0" fontId="8" fillId="20" borderId="1" applyNumberFormat="0" applyAlignment="0" applyProtection="0"/>
    <xf numFmtId="0" fontId="9" fillId="21" borderId="2" applyNumberFormat="0" applyAlignment="0" applyProtection="0"/>
    <xf numFmtId="0" fontId="9" fillId="21" borderId="2" applyNumberFormat="0" applyAlignment="0" applyProtection="0"/>
    <xf numFmtId="43" fontId="22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3" fillId="0" borderId="0"/>
    <xf numFmtId="0" fontId="22" fillId="0" borderId="0"/>
    <xf numFmtId="0" fontId="4" fillId="0" borderId="0"/>
    <xf numFmtId="0" fontId="23" fillId="0" borderId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18" fillId="20" borderId="8" applyNumberFormat="0" applyAlignment="0" applyProtection="0"/>
    <xf numFmtId="0" fontId="18" fillId="20" borderId="8" applyNumberFormat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" fillId="0" borderId="0"/>
    <xf numFmtId="0" fontId="4" fillId="0" borderId="0"/>
    <xf numFmtId="43" fontId="4" fillId="0" borderId="0" applyFont="0" applyFill="0" applyBorder="0" applyAlignment="0" applyProtection="0"/>
  </cellStyleXfs>
  <cellXfs count="188">
    <xf numFmtId="0" fontId="0" fillId="0" borderId="0" xfId="0"/>
    <xf numFmtId="0" fontId="24" fillId="0" borderId="10" xfId="0" applyFont="1" applyFill="1" applyBorder="1" applyAlignment="1">
      <alignment vertical="top"/>
    </xf>
    <xf numFmtId="164" fontId="24" fillId="0" borderId="10" xfId="0" applyNumberFormat="1" applyFont="1" applyFill="1" applyBorder="1" applyAlignment="1" applyProtection="1">
      <alignment horizontal="center" vertical="top"/>
    </xf>
    <xf numFmtId="0" fontId="24" fillId="0" borderId="10" xfId="0" applyFont="1" applyFill="1" applyBorder="1" applyAlignment="1">
      <alignment horizontal="center" vertical="top"/>
    </xf>
    <xf numFmtId="42" fontId="25" fillId="0" borderId="10" xfId="0" applyNumberFormat="1" applyFont="1" applyFill="1" applyBorder="1" applyAlignment="1">
      <alignment vertical="top"/>
    </xf>
    <xf numFmtId="0" fontId="26" fillId="0" borderId="0" xfId="0" applyFont="1"/>
    <xf numFmtId="0" fontId="27" fillId="0" borderId="10" xfId="0" applyFont="1" applyFill="1" applyBorder="1" applyAlignment="1">
      <alignment vertical="top"/>
    </xf>
    <xf numFmtId="0" fontId="0" fillId="0" borderId="10" xfId="0" applyBorder="1" applyAlignment="1">
      <alignment horizontal="centerContinuous" vertical="center"/>
    </xf>
    <xf numFmtId="9" fontId="30" fillId="0" borderId="0" xfId="0" applyNumberFormat="1" applyFont="1" applyBorder="1" applyAlignment="1">
      <alignment vertical="center"/>
    </xf>
    <xf numFmtId="0" fontId="25" fillId="0" borderId="12" xfId="0" applyFont="1" applyFill="1" applyBorder="1" applyAlignment="1">
      <alignment horizontal="left" vertical="top"/>
    </xf>
    <xf numFmtId="42" fontId="25" fillId="0" borderId="13" xfId="0" applyNumberFormat="1" applyFont="1" applyFill="1" applyBorder="1" applyAlignment="1">
      <alignment vertical="top"/>
    </xf>
    <xf numFmtId="42" fontId="25" fillId="0" borderId="14" xfId="0" applyNumberFormat="1" applyFont="1" applyFill="1" applyBorder="1" applyAlignment="1">
      <alignment vertical="top"/>
    </xf>
    <xf numFmtId="0" fontId="25" fillId="0" borderId="12" xfId="0" applyFont="1" applyFill="1" applyBorder="1" applyAlignment="1">
      <alignment horizontal="centerContinuous" vertical="center"/>
    </xf>
    <xf numFmtId="0" fontId="0" fillId="0" borderId="14" xfId="0" applyBorder="1" applyAlignment="1">
      <alignment horizontal="centerContinuous" vertical="center"/>
    </xf>
    <xf numFmtId="0" fontId="29" fillId="0" borderId="0" xfId="0" applyFont="1" applyAlignment="1"/>
    <xf numFmtId="0" fontId="26" fillId="24" borderId="11" xfId="0" applyFont="1" applyFill="1" applyBorder="1" applyAlignment="1">
      <alignment horizontal="center" vertical="center"/>
    </xf>
    <xf numFmtId="0" fontId="26" fillId="24" borderId="11" xfId="0" applyFont="1" applyFill="1" applyBorder="1" applyAlignment="1">
      <alignment vertical="center"/>
    </xf>
    <xf numFmtId="0" fontId="30" fillId="24" borderId="11" xfId="0" applyFont="1" applyFill="1" applyBorder="1"/>
    <xf numFmtId="14" fontId="29" fillId="0" borderId="0" xfId="0" applyNumberFormat="1" applyFont="1" applyAlignment="1">
      <alignment horizontal="left"/>
    </xf>
    <xf numFmtId="0" fontId="24" fillId="0" borderId="0" xfId="0" applyFont="1" applyFill="1" applyBorder="1" applyAlignment="1">
      <alignment horizontal="center" vertical="center"/>
    </xf>
    <xf numFmtId="0" fontId="30" fillId="0" borderId="16" xfId="0" applyFont="1" applyBorder="1"/>
    <xf numFmtId="0" fontId="26" fillId="0" borderId="16" xfId="0" applyFont="1" applyBorder="1"/>
    <xf numFmtId="0" fontId="30" fillId="0" borderId="16" xfId="0" applyFont="1" applyBorder="1" applyAlignment="1">
      <alignment vertical="center"/>
    </xf>
    <xf numFmtId="9" fontId="30" fillId="0" borderId="16" xfId="0" applyNumberFormat="1" applyFont="1" applyBorder="1" applyAlignment="1">
      <alignment vertical="center"/>
    </xf>
    <xf numFmtId="1" fontId="30" fillId="0" borderId="16" xfId="0" applyNumberFormat="1" applyFont="1" applyBorder="1" applyAlignment="1">
      <alignment vertical="center"/>
    </xf>
    <xf numFmtId="0" fontId="30" fillId="0" borderId="16" xfId="0" applyFont="1" applyBorder="1" applyAlignment="1">
      <alignment horizontal="center" vertical="center"/>
    </xf>
    <xf numFmtId="165" fontId="30" fillId="0" borderId="16" xfId="0" applyNumberFormat="1" applyFont="1" applyBorder="1" applyAlignment="1">
      <alignment vertical="center"/>
    </xf>
    <xf numFmtId="0" fontId="30" fillId="0" borderId="15" xfId="0" applyFont="1" applyBorder="1"/>
    <xf numFmtId="1" fontId="24" fillId="0" borderId="15" xfId="0" applyNumberFormat="1" applyFont="1" applyFill="1" applyBorder="1" applyAlignment="1">
      <alignment horizontal="center" vertical="top"/>
    </xf>
    <xf numFmtId="0" fontId="30" fillId="0" borderId="0" xfId="0" applyFont="1" applyFill="1" applyBorder="1" applyAlignment="1">
      <alignment horizontal="center" vertical="center"/>
    </xf>
    <xf numFmtId="0" fontId="30" fillId="0" borderId="0" xfId="0" applyFont="1" applyFill="1" applyBorder="1" applyAlignment="1">
      <alignment horizontal="justify" vertical="center"/>
    </xf>
    <xf numFmtId="41" fontId="30" fillId="0" borderId="0" xfId="0" applyNumberFormat="1" applyFont="1" applyFill="1" applyBorder="1" applyAlignment="1">
      <alignment horizontal="right" vertical="center"/>
    </xf>
    <xf numFmtId="0" fontId="26" fillId="0" borderId="0" xfId="0" applyFont="1" applyFill="1" applyBorder="1" applyAlignment="1">
      <alignment horizontal="center" vertical="center"/>
    </xf>
    <xf numFmtId="0" fontId="26" fillId="0" borderId="0" xfId="0" applyFont="1" applyFill="1" applyBorder="1" applyAlignment="1">
      <alignment vertical="center"/>
    </xf>
    <xf numFmtId="0" fontId="30" fillId="0" borderId="0" xfId="0" applyFont="1" applyFill="1" applyBorder="1"/>
    <xf numFmtId="0" fontId="0" fillId="0" borderId="0" xfId="0" applyFill="1"/>
    <xf numFmtId="0" fontId="31" fillId="0" borderId="0" xfId="0" applyFont="1" applyFill="1" applyBorder="1" applyAlignment="1">
      <alignment horizontal="justify" vertical="center"/>
    </xf>
    <xf numFmtId="41" fontId="31" fillId="0" borderId="0" xfId="0" applyNumberFormat="1" applyFont="1" applyFill="1" applyBorder="1" applyAlignment="1">
      <alignment horizontal="right" vertical="center"/>
    </xf>
    <xf numFmtId="9" fontId="31" fillId="0" borderId="0" xfId="0" applyNumberFormat="1" applyFont="1" applyBorder="1" applyAlignment="1">
      <alignment vertical="center"/>
    </xf>
    <xf numFmtId="0" fontId="31" fillId="0" borderId="0" xfId="0" applyFont="1" applyFill="1" applyBorder="1" applyAlignment="1">
      <alignment horizontal="center" vertical="center"/>
    </xf>
    <xf numFmtId="0" fontId="32" fillId="0" borderId="0" xfId="0" applyFont="1" applyFill="1" applyBorder="1" applyAlignment="1">
      <alignment horizontal="center" vertical="center"/>
    </xf>
    <xf numFmtId="0" fontId="31" fillId="0" borderId="0" xfId="0" applyFont="1" applyFill="1" applyBorder="1"/>
    <xf numFmtId="0" fontId="30" fillId="24" borderId="11" xfId="0" applyFont="1" applyFill="1" applyBorder="1" applyAlignment="1">
      <alignment horizontal="center"/>
    </xf>
    <xf numFmtId="0" fontId="30" fillId="0" borderId="0" xfId="0" applyFont="1" applyFill="1" applyBorder="1" applyAlignment="1">
      <alignment horizontal="center"/>
    </xf>
    <xf numFmtId="0" fontId="31" fillId="0" borderId="0" xfId="0" applyFont="1" applyFill="1" applyBorder="1" applyAlignment="1">
      <alignment horizontal="center"/>
    </xf>
    <xf numFmtId="0" fontId="31" fillId="24" borderId="22" xfId="0" applyFont="1" applyFill="1" applyBorder="1"/>
    <xf numFmtId="41" fontId="30" fillId="24" borderId="11" xfId="0" applyNumberFormat="1" applyFont="1" applyFill="1" applyBorder="1"/>
    <xf numFmtId="0" fontId="26" fillId="24" borderId="11" xfId="0" applyFont="1" applyFill="1" applyBorder="1"/>
    <xf numFmtId="0" fontId="26" fillId="24" borderId="11" xfId="0" applyFont="1" applyFill="1" applyBorder="1" applyAlignment="1">
      <alignment horizontal="center"/>
    </xf>
    <xf numFmtId="0" fontId="26" fillId="24" borderId="23" xfId="0" applyFont="1" applyFill="1" applyBorder="1" applyAlignment="1">
      <alignment horizontal="center" vertical="center"/>
    </xf>
    <xf numFmtId="0" fontId="26" fillId="24" borderId="23" xfId="0" applyFont="1" applyFill="1" applyBorder="1" applyAlignment="1">
      <alignment horizontal="center" vertical="center" wrapText="1"/>
    </xf>
    <xf numFmtId="0" fontId="26" fillId="24" borderId="22" xfId="0" applyFont="1" applyFill="1" applyBorder="1" applyAlignment="1">
      <alignment horizontal="center" vertical="center"/>
    </xf>
    <xf numFmtId="0" fontId="26" fillId="24" borderId="24" xfId="0" applyFont="1" applyFill="1" applyBorder="1" applyAlignment="1">
      <alignment horizontal="center" vertical="center"/>
    </xf>
    <xf numFmtId="0" fontId="26" fillId="24" borderId="11" xfId="0" applyFont="1" applyFill="1" applyBorder="1" applyAlignment="1">
      <alignment horizontal="center" vertical="center" wrapText="1"/>
    </xf>
    <xf numFmtId="0" fontId="26" fillId="24" borderId="26" xfId="0" applyFont="1" applyFill="1" applyBorder="1" applyAlignment="1">
      <alignment horizontal="center" vertical="center"/>
    </xf>
    <xf numFmtId="1" fontId="30" fillId="0" borderId="27" xfId="0" applyNumberFormat="1" applyFont="1" applyFill="1" applyBorder="1" applyAlignment="1">
      <alignment horizontal="center" vertical="top"/>
    </xf>
    <xf numFmtId="1" fontId="30" fillId="24" borderId="22" xfId="0" applyNumberFormat="1" applyFont="1" applyFill="1" applyBorder="1" applyAlignment="1">
      <alignment horizontal="center" vertical="top"/>
    </xf>
    <xf numFmtId="1" fontId="26" fillId="24" borderId="24" xfId="0" applyNumberFormat="1" applyFont="1" applyFill="1" applyBorder="1" applyAlignment="1">
      <alignment horizontal="center" vertical="top"/>
    </xf>
    <xf numFmtId="1" fontId="30" fillId="24" borderId="24" xfId="0" applyNumberFormat="1" applyFont="1" applyFill="1" applyBorder="1" applyAlignment="1">
      <alignment horizontal="center" vertical="top"/>
    </xf>
    <xf numFmtId="1" fontId="26" fillId="24" borderId="22" xfId="0" applyNumberFormat="1" applyFont="1" applyFill="1" applyBorder="1" applyAlignment="1">
      <alignment horizontal="center" vertical="top"/>
    </xf>
    <xf numFmtId="0" fontId="26" fillId="24" borderId="28" xfId="0" applyFont="1" applyFill="1" applyBorder="1" applyAlignment="1">
      <alignment horizontal="center" vertical="center" wrapText="1"/>
    </xf>
    <xf numFmtId="165" fontId="26" fillId="24" borderId="25" xfId="0" applyNumberFormat="1" applyFont="1" applyFill="1" applyBorder="1"/>
    <xf numFmtId="0" fontId="31" fillId="0" borderId="29" xfId="0" applyFont="1" applyBorder="1"/>
    <xf numFmtId="0" fontId="30" fillId="0" borderId="29" xfId="0" applyFont="1" applyBorder="1"/>
    <xf numFmtId="165" fontId="26" fillId="0" borderId="29" xfId="0" applyNumberFormat="1" applyFont="1" applyFill="1" applyBorder="1"/>
    <xf numFmtId="165" fontId="32" fillId="0" borderId="29" xfId="0" applyNumberFormat="1" applyFont="1" applyFill="1" applyBorder="1"/>
    <xf numFmtId="0" fontId="31" fillId="0" borderId="29" xfId="0" applyFont="1" applyFill="1" applyBorder="1"/>
    <xf numFmtId="0" fontId="26" fillId="24" borderId="30" xfId="0" applyFont="1" applyFill="1" applyBorder="1" applyAlignment="1">
      <alignment horizontal="center" vertical="center"/>
    </xf>
    <xf numFmtId="0" fontId="26" fillId="24" borderId="31" xfId="0" applyFont="1" applyFill="1" applyBorder="1" applyAlignment="1">
      <alignment horizontal="center" vertical="center" wrapText="1"/>
    </xf>
    <xf numFmtId="0" fontId="26" fillId="0" borderId="27" xfId="0" applyFont="1" applyFill="1" applyBorder="1" applyAlignment="1">
      <alignment horizontal="center" vertical="center"/>
    </xf>
    <xf numFmtId="0" fontId="26" fillId="24" borderId="32" xfId="0" applyFont="1" applyFill="1" applyBorder="1" applyAlignment="1">
      <alignment horizontal="center" vertical="center"/>
    </xf>
    <xf numFmtId="0" fontId="26" fillId="24" borderId="33" xfId="0" applyFont="1" applyFill="1" applyBorder="1" applyAlignment="1">
      <alignment horizontal="center" vertical="center" wrapText="1"/>
    </xf>
    <xf numFmtId="0" fontId="0" fillId="0" borderId="27" xfId="0" applyBorder="1"/>
    <xf numFmtId="0" fontId="33" fillId="0" borderId="27" xfId="0" applyFont="1" applyBorder="1"/>
    <xf numFmtId="0" fontId="0" fillId="24" borderId="22" xfId="0" applyFill="1" applyBorder="1"/>
    <xf numFmtId="0" fontId="30" fillId="24" borderId="33" xfId="0" applyFont="1" applyFill="1" applyBorder="1"/>
    <xf numFmtId="0" fontId="31" fillId="0" borderId="27" xfId="0" applyFont="1" applyBorder="1"/>
    <xf numFmtId="165" fontId="31" fillId="0" borderId="29" xfId="0" applyNumberFormat="1" applyFont="1" applyBorder="1" applyAlignment="1">
      <alignment vertical="center"/>
    </xf>
    <xf numFmtId="0" fontId="26" fillId="24" borderId="33" xfId="0" applyFont="1" applyFill="1" applyBorder="1"/>
    <xf numFmtId="0" fontId="30" fillId="0" borderId="27" xfId="0" applyFont="1" applyBorder="1"/>
    <xf numFmtId="165" fontId="30" fillId="0" borderId="29" xfId="0" applyNumberFormat="1" applyFont="1" applyBorder="1" applyAlignment="1">
      <alignment vertical="center"/>
    </xf>
    <xf numFmtId="0" fontId="30" fillId="0" borderId="29" xfId="0" applyFont="1" applyFill="1" applyBorder="1"/>
    <xf numFmtId="0" fontId="30" fillId="24" borderId="22" xfId="0" applyFont="1" applyFill="1" applyBorder="1"/>
    <xf numFmtId="0" fontId="32" fillId="0" borderId="0" xfId="0" applyFont="1" applyFill="1" applyBorder="1" applyAlignment="1">
      <alignment horizontal="center" vertical="center" wrapText="1"/>
    </xf>
    <xf numFmtId="0" fontId="30" fillId="0" borderId="0" xfId="0" applyFont="1" applyAlignment="1">
      <alignment wrapText="1"/>
    </xf>
    <xf numFmtId="0" fontId="30" fillId="0" borderId="0" xfId="0" applyFont="1"/>
    <xf numFmtId="0" fontId="26" fillId="24" borderId="21" xfId="0" applyFont="1" applyFill="1" applyBorder="1" applyAlignment="1">
      <alignment horizontal="justify" vertical="center"/>
    </xf>
    <xf numFmtId="9" fontId="30" fillId="0" borderId="0" xfId="0" applyNumberFormat="1" applyFont="1" applyFill="1" applyBorder="1" applyAlignment="1">
      <alignment horizontal="right" vertical="center" wrapText="1"/>
    </xf>
    <xf numFmtId="9" fontId="30" fillId="0" borderId="0" xfId="0" applyNumberFormat="1" applyFont="1" applyBorder="1" applyAlignment="1"/>
    <xf numFmtId="9" fontId="30" fillId="0" borderId="0" xfId="0" applyNumberFormat="1" applyFont="1" applyBorder="1" applyAlignment="1">
      <alignment horizontal="right"/>
    </xf>
    <xf numFmtId="1" fontId="30" fillId="0" borderId="0" xfId="0" applyNumberFormat="1" applyFont="1" applyBorder="1" applyAlignment="1">
      <alignment horizontal="right"/>
    </xf>
    <xf numFmtId="0" fontId="26" fillId="24" borderId="21" xfId="0" applyFont="1" applyFill="1" applyBorder="1" applyAlignment="1">
      <alignment vertical="center"/>
    </xf>
    <xf numFmtId="0" fontId="30" fillId="0" borderId="0" xfId="0" applyFont="1" applyAlignment="1">
      <alignment horizontal="right"/>
    </xf>
    <xf numFmtId="165" fontId="32" fillId="0" borderId="0" xfId="0" applyNumberFormat="1" applyFont="1" applyFill="1" applyBorder="1"/>
    <xf numFmtId="9" fontId="30" fillId="0" borderId="0" xfId="0" applyNumberFormat="1" applyFont="1" applyFill="1" applyBorder="1" applyAlignment="1">
      <alignment horizontal="right" wrapText="1"/>
    </xf>
    <xf numFmtId="1" fontId="26" fillId="24" borderId="34" xfId="0" applyNumberFormat="1" applyFont="1" applyFill="1" applyBorder="1" applyAlignment="1">
      <alignment vertical="top"/>
    </xf>
    <xf numFmtId="165" fontId="26" fillId="24" borderId="34" xfId="0" applyNumberFormat="1" applyFont="1" applyFill="1" applyBorder="1" applyAlignment="1">
      <alignment vertical="top"/>
    </xf>
    <xf numFmtId="0" fontId="30" fillId="0" borderId="0" xfId="0" applyFont="1" applyAlignment="1">
      <alignment vertical="top"/>
    </xf>
    <xf numFmtId="1" fontId="30" fillId="0" borderId="35" xfId="0" applyNumberFormat="1" applyFont="1" applyFill="1" applyBorder="1" applyAlignment="1">
      <alignment horizontal="center" vertical="center"/>
    </xf>
    <xf numFmtId="41" fontId="30" fillId="0" borderId="0" xfId="0" applyNumberFormat="1" applyFont="1" applyFill="1" applyBorder="1" applyAlignment="1">
      <alignment vertical="center"/>
    </xf>
    <xf numFmtId="0" fontId="30" fillId="0" borderId="0" xfId="0" applyFont="1" applyFill="1" applyBorder="1" applyAlignment="1">
      <alignment vertical="center"/>
    </xf>
    <xf numFmtId="165" fontId="30" fillId="0" borderId="0" xfId="0" applyNumberFormat="1" applyFont="1" applyBorder="1" applyAlignment="1">
      <alignment vertical="center"/>
    </xf>
    <xf numFmtId="0" fontId="30" fillId="0" borderId="0" xfId="0" applyFont="1" applyBorder="1" applyAlignment="1">
      <alignment vertical="center"/>
    </xf>
    <xf numFmtId="0" fontId="30" fillId="0" borderId="35" xfId="0" applyFont="1" applyBorder="1" applyAlignment="1">
      <alignment vertical="top"/>
    </xf>
    <xf numFmtId="41" fontId="26" fillId="24" borderId="11" xfId="0" applyNumberFormat="1" applyFont="1" applyFill="1" applyBorder="1" applyAlignment="1">
      <alignment vertical="center"/>
    </xf>
    <xf numFmtId="0" fontId="30" fillId="0" borderId="0" xfId="0" applyFont="1" applyBorder="1" applyAlignment="1">
      <alignment horizontal="center" vertical="center"/>
    </xf>
    <xf numFmtId="0" fontId="3" fillId="0" borderId="0" xfId="0" applyFont="1"/>
    <xf numFmtId="0" fontId="30" fillId="0" borderId="0" xfId="0" applyFont="1" applyAlignment="1">
      <alignment horizontal="center"/>
    </xf>
    <xf numFmtId="0" fontId="26" fillId="24" borderId="34" xfId="0" applyFont="1" applyFill="1" applyBorder="1" applyAlignment="1">
      <alignment horizontal="center" vertical="center"/>
    </xf>
    <xf numFmtId="165" fontId="26" fillId="24" borderId="34" xfId="0" applyNumberFormat="1" applyFont="1" applyFill="1" applyBorder="1"/>
    <xf numFmtId="0" fontId="30" fillId="0" borderId="0" xfId="0" applyFont="1" applyBorder="1"/>
    <xf numFmtId="0" fontId="30" fillId="0" borderId="0" xfId="0" applyFont="1" applyFill="1" applyBorder="1" applyAlignment="1">
      <alignment horizontal="left" vertical="center" wrapText="1"/>
    </xf>
    <xf numFmtId="9" fontId="30" fillId="0" borderId="0" xfId="0" applyNumberFormat="1" applyFont="1" applyBorder="1" applyAlignment="1">
      <alignment horizontal="right" vertical="center"/>
    </xf>
    <xf numFmtId="0" fontId="30" fillId="0" borderId="35" xfId="0" applyFont="1" applyBorder="1"/>
    <xf numFmtId="9" fontId="30" fillId="0" borderId="0" xfId="89" applyNumberFormat="1" applyFont="1" applyBorder="1" applyAlignment="1">
      <alignment vertical="center"/>
    </xf>
    <xf numFmtId="0" fontId="30" fillId="0" borderId="0" xfId="89" applyFont="1" applyFill="1" applyBorder="1" applyAlignment="1">
      <alignment horizontal="center" vertical="center"/>
    </xf>
    <xf numFmtId="0" fontId="32" fillId="24" borderId="21" xfId="0" applyFont="1" applyFill="1" applyBorder="1" applyAlignment="1">
      <alignment horizontal="justify" vertical="center"/>
    </xf>
    <xf numFmtId="165" fontId="31" fillId="0" borderId="0" xfId="0" applyNumberFormat="1" applyFont="1" applyBorder="1" applyAlignment="1">
      <alignment vertical="center"/>
    </xf>
    <xf numFmtId="0" fontId="0" fillId="0" borderId="38" xfId="0" applyBorder="1"/>
    <xf numFmtId="0" fontId="0" fillId="0" borderId="37" xfId="0" applyBorder="1"/>
    <xf numFmtId="0" fontId="31" fillId="0" borderId="0" xfId="0" applyFont="1" applyBorder="1"/>
    <xf numFmtId="165" fontId="30" fillId="0" borderId="0" xfId="0" applyNumberFormat="1" applyFont="1" applyBorder="1" applyAlignment="1"/>
    <xf numFmtId="0" fontId="31" fillId="0" borderId="35" xfId="0" applyFont="1" applyBorder="1"/>
    <xf numFmtId="1" fontId="30" fillId="24" borderId="36" xfId="0" applyNumberFormat="1" applyFont="1" applyFill="1" applyBorder="1" applyAlignment="1">
      <alignment horizontal="center" vertical="top"/>
    </xf>
    <xf numFmtId="0" fontId="31" fillId="24" borderId="20" xfId="0" applyFont="1" applyFill="1" applyBorder="1"/>
    <xf numFmtId="1" fontId="30" fillId="0" borderId="35" xfId="0" applyNumberFormat="1" applyFont="1" applyFill="1" applyBorder="1" applyAlignment="1">
      <alignment horizontal="center" vertical="top"/>
    </xf>
    <xf numFmtId="1" fontId="30" fillId="0" borderId="29" xfId="0" applyNumberFormat="1" applyFont="1" applyFill="1" applyBorder="1" applyAlignment="1">
      <alignment horizontal="center" vertical="top"/>
    </xf>
    <xf numFmtId="165" fontId="26" fillId="0" borderId="35" xfId="0" applyNumberFormat="1" applyFont="1" applyFill="1" applyBorder="1"/>
    <xf numFmtId="0" fontId="32" fillId="24" borderId="21" xfId="0" applyFont="1" applyFill="1" applyBorder="1" applyAlignment="1">
      <alignment vertical="center"/>
    </xf>
    <xf numFmtId="165" fontId="32" fillId="0" borderId="35" xfId="0" applyNumberFormat="1" applyFont="1" applyFill="1" applyBorder="1"/>
    <xf numFmtId="0" fontId="1" fillId="0" borderId="0" xfId="0" applyFont="1" applyBorder="1" applyAlignment="1">
      <alignment horizontal="center"/>
    </xf>
    <xf numFmtId="0" fontId="31" fillId="0" borderId="0" xfId="0" applyFont="1" applyFill="1" applyBorder="1" applyAlignment="1"/>
    <xf numFmtId="0" fontId="30" fillId="0" borderId="0" xfId="0" applyFont="1" applyAlignment="1">
      <alignment horizontal="center" vertical="center"/>
    </xf>
    <xf numFmtId="4" fontId="30" fillId="0" borderId="0" xfId="0" applyNumberFormat="1" applyFont="1" applyAlignment="1">
      <alignment horizontal="center" vertical="center"/>
    </xf>
    <xf numFmtId="1" fontId="30" fillId="0" borderId="29" xfId="0" applyNumberFormat="1" applyFont="1" applyFill="1" applyBorder="1" applyAlignment="1">
      <alignment horizontal="center" vertical="center"/>
    </xf>
    <xf numFmtId="0" fontId="30" fillId="24" borderId="20" xfId="0" applyFont="1" applyFill="1" applyBorder="1"/>
    <xf numFmtId="0" fontId="30" fillId="0" borderId="0" xfId="0" applyFont="1" applyBorder="1" applyAlignment="1">
      <alignment wrapText="1"/>
    </xf>
    <xf numFmtId="41" fontId="30" fillId="0" borderId="0" xfId="0" applyNumberFormat="1" applyFont="1" applyBorder="1"/>
    <xf numFmtId="0" fontId="30" fillId="0" borderId="0" xfId="0" applyFont="1" applyFill="1" applyBorder="1" applyAlignment="1">
      <alignment horizontal="left" vertical="center"/>
    </xf>
    <xf numFmtId="0" fontId="30" fillId="0" borderId="0" xfId="0" applyFont="1" applyFill="1" applyBorder="1" applyAlignment="1">
      <alignment horizontal="left" vertical="top" wrapText="1"/>
    </xf>
    <xf numFmtId="0" fontId="30" fillId="0" borderId="0" xfId="0" applyFont="1" applyFill="1" applyBorder="1" applyAlignment="1">
      <alignment horizontal="left" vertical="top"/>
    </xf>
    <xf numFmtId="41" fontId="30" fillId="0" borderId="0" xfId="0" applyNumberFormat="1" applyFont="1" applyFill="1" applyBorder="1" applyAlignment="1">
      <alignment horizontal="right"/>
    </xf>
    <xf numFmtId="1" fontId="30" fillId="0" borderId="0" xfId="0" applyNumberFormat="1" applyFont="1"/>
    <xf numFmtId="0" fontId="34" fillId="0" borderId="0" xfId="0" applyFont="1"/>
    <xf numFmtId="14" fontId="30" fillId="0" borderId="0" xfId="0" applyNumberFormat="1" applyFont="1" applyAlignment="1">
      <alignment horizontal="left" vertical="top" wrapText="1"/>
    </xf>
    <xf numFmtId="165" fontId="30" fillId="0" borderId="29" xfId="0" applyNumberFormat="1" applyFont="1" applyBorder="1" applyAlignment="1"/>
    <xf numFmtId="0" fontId="33" fillId="0" borderId="0" xfId="0" applyFont="1" applyAlignment="1">
      <alignment wrapText="1"/>
    </xf>
    <xf numFmtId="1" fontId="30" fillId="0" borderId="27" xfId="0" applyNumberFormat="1" applyFont="1" applyFill="1" applyBorder="1" applyAlignment="1">
      <alignment horizontal="center" vertical="center"/>
    </xf>
    <xf numFmtId="0" fontId="30" fillId="0" borderId="0" xfId="0" applyFont="1" applyAlignment="1">
      <alignment vertical="center" wrapText="1"/>
    </xf>
    <xf numFmtId="1" fontId="30" fillId="0" borderId="0" xfId="0" applyNumberFormat="1" applyFont="1" applyAlignment="1">
      <alignment vertical="center"/>
    </xf>
    <xf numFmtId="166" fontId="0" fillId="0" borderId="0" xfId="0" applyNumberFormat="1"/>
    <xf numFmtId="166" fontId="26" fillId="24" borderId="11" xfId="0" applyNumberFormat="1" applyFont="1" applyFill="1" applyBorder="1" applyAlignment="1">
      <alignment horizontal="center" vertical="center"/>
    </xf>
    <xf numFmtId="166" fontId="0" fillId="0" borderId="0" xfId="0" applyNumberFormat="1" applyAlignment="1">
      <alignment vertical="center"/>
    </xf>
    <xf numFmtId="166" fontId="32" fillId="0" borderId="0" xfId="0" applyNumberFormat="1" applyFont="1" applyFill="1" applyBorder="1" applyAlignment="1">
      <alignment horizontal="center" vertical="center"/>
    </xf>
    <xf numFmtId="166" fontId="26" fillId="24" borderId="11" xfId="0" applyNumberFormat="1" applyFont="1" applyFill="1" applyBorder="1"/>
    <xf numFmtId="166" fontId="31" fillId="0" borderId="0" xfId="0" applyNumberFormat="1" applyFont="1" applyFill="1" applyBorder="1"/>
    <xf numFmtId="166" fontId="30" fillId="0" borderId="0" xfId="0" applyNumberFormat="1" applyFont="1" applyFill="1" applyBorder="1" applyAlignment="1"/>
    <xf numFmtId="166" fontId="30" fillId="0" borderId="0" xfId="0" applyNumberFormat="1" applyFont="1" applyFill="1" applyBorder="1"/>
    <xf numFmtId="166" fontId="30" fillId="0" borderId="0" xfId="0" applyNumberFormat="1" applyFont="1" applyBorder="1" applyAlignment="1">
      <alignment vertical="center"/>
    </xf>
    <xf numFmtId="166" fontId="31" fillId="0" borderId="0" xfId="0" applyNumberFormat="1" applyFont="1" applyBorder="1" applyAlignment="1">
      <alignment vertical="center"/>
    </xf>
    <xf numFmtId="166" fontId="30" fillId="24" borderId="11" xfId="0" applyNumberFormat="1" applyFont="1" applyFill="1" applyBorder="1"/>
    <xf numFmtId="166" fontId="26" fillId="24" borderId="11" xfId="0" applyNumberFormat="1" applyFont="1" applyFill="1" applyBorder="1" applyAlignment="1">
      <alignment vertical="center"/>
    </xf>
    <xf numFmtId="166" fontId="30" fillId="0" borderId="0" xfId="0" applyNumberFormat="1" applyFont="1" applyFill="1" applyBorder="1" applyAlignment="1">
      <alignment vertical="center"/>
    </xf>
    <xf numFmtId="166" fontId="30" fillId="0" borderId="16" xfId="0" applyNumberFormat="1" applyFont="1" applyBorder="1" applyAlignment="1">
      <alignment vertical="center"/>
    </xf>
    <xf numFmtId="166" fontId="24" fillId="0" borderId="10" xfId="0" applyNumberFormat="1" applyFont="1" applyFill="1" applyBorder="1" applyAlignment="1">
      <alignment vertical="top"/>
    </xf>
    <xf numFmtId="166" fontId="25" fillId="0" borderId="10" xfId="0" applyNumberFormat="1" applyFont="1" applyFill="1" applyBorder="1" applyAlignment="1">
      <alignment horizontal="center" vertical="top"/>
    </xf>
    <xf numFmtId="166" fontId="0" fillId="0" borderId="10" xfId="0" applyNumberFormat="1" applyBorder="1" applyAlignment="1">
      <alignment horizontal="centerContinuous" vertical="center"/>
    </xf>
    <xf numFmtId="1" fontId="34" fillId="0" borderId="35" xfId="0" applyNumberFormat="1" applyFont="1" applyFill="1" applyBorder="1" applyAlignment="1">
      <alignment horizontal="center" vertical="center"/>
    </xf>
    <xf numFmtId="0" fontId="35" fillId="0" borderId="27" xfId="0" applyFont="1" applyBorder="1"/>
    <xf numFmtId="0" fontId="34" fillId="0" borderId="0" xfId="0" applyFont="1" applyAlignment="1">
      <alignment wrapText="1"/>
    </xf>
    <xf numFmtId="9" fontId="34" fillId="0" borderId="0" xfId="0" applyNumberFormat="1" applyFont="1" applyBorder="1" applyAlignment="1">
      <alignment horizontal="right"/>
    </xf>
    <xf numFmtId="1" fontId="34" fillId="0" borderId="0" xfId="0" applyNumberFormat="1" applyFont="1"/>
    <xf numFmtId="0" fontId="34" fillId="0" borderId="0" xfId="0" applyFont="1" applyFill="1" applyBorder="1" applyAlignment="1">
      <alignment horizontal="center"/>
    </xf>
    <xf numFmtId="166" fontId="35" fillId="0" borderId="0" xfId="0" applyNumberFormat="1" applyFont="1" applyBorder="1" applyAlignment="1">
      <alignment vertical="center"/>
    </xf>
    <xf numFmtId="165" fontId="34" fillId="0" borderId="29" xfId="0" applyNumberFormat="1" applyFont="1" applyBorder="1" applyAlignment="1"/>
    <xf numFmtId="0" fontId="35" fillId="0" borderId="29" xfId="0" applyFont="1" applyBorder="1"/>
    <xf numFmtId="0" fontId="36" fillId="0" borderId="0" xfId="0" applyFont="1"/>
    <xf numFmtId="0" fontId="38" fillId="0" borderId="0" xfId="0" applyFont="1"/>
    <xf numFmtId="166" fontId="26" fillId="24" borderId="23" xfId="0" applyNumberFormat="1" applyFont="1" applyFill="1" applyBorder="1" applyAlignment="1">
      <alignment horizontal="center" vertical="center" wrapText="1"/>
    </xf>
    <xf numFmtId="0" fontId="32" fillId="24" borderId="23" xfId="0" applyFont="1" applyFill="1" applyBorder="1" applyAlignment="1">
      <alignment horizontal="center" vertical="center" wrapText="1"/>
    </xf>
    <xf numFmtId="0" fontId="37" fillId="0" borderId="0" xfId="0" applyFont="1" applyAlignment="1">
      <alignment horizontal="left"/>
    </xf>
    <xf numFmtId="0" fontId="37" fillId="0" borderId="0" xfId="0" applyFont="1" applyAlignment="1">
      <alignment horizontal="left" vertical="top"/>
    </xf>
    <xf numFmtId="0" fontId="28" fillId="0" borderId="20" xfId="0" applyFont="1" applyBorder="1" applyAlignment="1"/>
    <xf numFmtId="0" fontId="28" fillId="0" borderId="17" xfId="0" applyFont="1" applyFill="1" applyBorder="1" applyAlignment="1">
      <alignment horizontal="left" vertical="top"/>
    </xf>
    <xf numFmtId="0" fontId="28" fillId="0" borderId="18" xfId="0" applyFont="1" applyFill="1" applyBorder="1" applyAlignment="1">
      <alignment horizontal="left" vertical="top"/>
    </xf>
    <xf numFmtId="0" fontId="28" fillId="0" borderId="19" xfId="0" applyFont="1" applyFill="1" applyBorder="1" applyAlignment="1">
      <alignment horizontal="left" vertical="top"/>
    </xf>
    <xf numFmtId="0" fontId="38" fillId="0" borderId="0" xfId="0" applyFont="1" applyAlignment="1">
      <alignment horizontal="center" vertical="center" wrapText="1"/>
    </xf>
    <xf numFmtId="0" fontId="29" fillId="0" borderId="0" xfId="0" applyFont="1" applyAlignment="1">
      <alignment horizontal="left" vertical="center" wrapText="1"/>
    </xf>
  </cellXfs>
  <cellStyles count="91">
    <cellStyle name="20% - Accent1 2" xfId="1"/>
    <cellStyle name="20% - Accent1 3" xfId="2"/>
    <cellStyle name="20% - Accent2 2" xfId="3"/>
    <cellStyle name="20% - Accent2 3" xfId="4"/>
    <cellStyle name="20% - Accent3 2" xfId="5"/>
    <cellStyle name="20% - Accent3 3" xfId="6"/>
    <cellStyle name="20% - Accent4 2" xfId="7"/>
    <cellStyle name="20% - Accent4 3" xfId="8"/>
    <cellStyle name="20% - Accent5 2" xfId="9"/>
    <cellStyle name="20% - Accent5 3" xfId="10"/>
    <cellStyle name="20% - Accent6 2" xfId="11"/>
    <cellStyle name="20% - Accent6 3" xfId="12"/>
    <cellStyle name="40% - Accent1 2" xfId="13"/>
    <cellStyle name="40% - Accent1 3" xfId="14"/>
    <cellStyle name="40% - Accent2 2" xfId="15"/>
    <cellStyle name="40% - Accent2 3" xfId="16"/>
    <cellStyle name="40% - Accent3 2" xfId="17"/>
    <cellStyle name="40% - Accent3 3" xfId="18"/>
    <cellStyle name="40% - Accent4 2" xfId="19"/>
    <cellStyle name="40% - Accent4 3" xfId="20"/>
    <cellStyle name="40% - Accent5 2" xfId="21"/>
    <cellStyle name="40% - Accent5 3" xfId="22"/>
    <cellStyle name="40% - Accent6 2" xfId="23"/>
    <cellStyle name="40% - Accent6 3" xfId="24"/>
    <cellStyle name="60% - Accent1 2" xfId="25"/>
    <cellStyle name="60% - Accent1 3" xfId="26"/>
    <cellStyle name="60% - Accent2 2" xfId="27"/>
    <cellStyle name="60% - Accent2 3" xfId="28"/>
    <cellStyle name="60% - Accent3 2" xfId="29"/>
    <cellStyle name="60% - Accent3 3" xfId="30"/>
    <cellStyle name="60% - Accent4 2" xfId="31"/>
    <cellStyle name="60% - Accent4 3" xfId="32"/>
    <cellStyle name="60% - Accent5 2" xfId="33"/>
    <cellStyle name="60% - Accent5 3" xfId="34"/>
    <cellStyle name="60% - Accent6 2" xfId="35"/>
    <cellStyle name="60% - Accent6 3" xfId="36"/>
    <cellStyle name="Accent1 2" xfId="37"/>
    <cellStyle name="Accent1 3" xfId="38"/>
    <cellStyle name="Accent2 2" xfId="39"/>
    <cellStyle name="Accent2 3" xfId="40"/>
    <cellStyle name="Accent3 2" xfId="41"/>
    <cellStyle name="Accent3 3" xfId="42"/>
    <cellStyle name="Accent4 2" xfId="43"/>
    <cellStyle name="Accent4 3" xfId="44"/>
    <cellStyle name="Accent5 2" xfId="45"/>
    <cellStyle name="Accent5 3" xfId="46"/>
    <cellStyle name="Accent6 2" xfId="47"/>
    <cellStyle name="Accent6 3" xfId="48"/>
    <cellStyle name="Bad 2" xfId="49"/>
    <cellStyle name="Bad 3" xfId="50"/>
    <cellStyle name="Calculation 2" xfId="51"/>
    <cellStyle name="Calculation 3" xfId="52"/>
    <cellStyle name="Check Cell 2" xfId="53"/>
    <cellStyle name="Check Cell 3" xfId="54"/>
    <cellStyle name="Comma 2" xfId="55"/>
    <cellStyle name="Comma 2 2" xfId="90"/>
    <cellStyle name="Explanatory Text 2" xfId="56"/>
    <cellStyle name="Explanatory Text 3" xfId="57"/>
    <cellStyle name="Good 2" xfId="58"/>
    <cellStyle name="Good 3" xfId="59"/>
    <cellStyle name="Heading 1 2" xfId="60"/>
    <cellStyle name="Heading 1 3" xfId="61"/>
    <cellStyle name="Heading 2 2" xfId="62"/>
    <cellStyle name="Heading 2 3" xfId="63"/>
    <cellStyle name="Heading 3 2" xfId="64"/>
    <cellStyle name="Heading 3 3" xfId="65"/>
    <cellStyle name="Heading 4 2" xfId="66"/>
    <cellStyle name="Heading 4 3" xfId="67"/>
    <cellStyle name="Input 2" xfId="68"/>
    <cellStyle name="Input 3" xfId="69"/>
    <cellStyle name="Linked Cell 2" xfId="70"/>
    <cellStyle name="Linked Cell 3" xfId="71"/>
    <cellStyle name="Neutral 2" xfId="72"/>
    <cellStyle name="Neutral 3" xfId="73"/>
    <cellStyle name="Normal" xfId="0" builtinId="0"/>
    <cellStyle name="Normal 2" xfId="89"/>
    <cellStyle name="Normal 2 2" xfId="74"/>
    <cellStyle name="Normal 2 3" xfId="75"/>
    <cellStyle name="Normal 3" xfId="76"/>
    <cellStyle name="Normal 4" xfId="88"/>
    <cellStyle name="Normal 6" xfId="77"/>
    <cellStyle name="Note 2" xfId="78"/>
    <cellStyle name="Note 3" xfId="79"/>
    <cellStyle name="Output 2" xfId="80"/>
    <cellStyle name="Output 3" xfId="81"/>
    <cellStyle name="Title 2" xfId="82"/>
    <cellStyle name="Title 3" xfId="83"/>
    <cellStyle name="Total 2" xfId="84"/>
    <cellStyle name="Total 3" xfId="85"/>
    <cellStyle name="Warning Text 2" xfId="86"/>
    <cellStyle name="Warning Text 3" xfId="87"/>
  </cellStyles>
  <dxfs count="0"/>
  <tableStyles count="0" defaultTableStyle="TableStyleMedium9" defaultPivotStyle="PivotStyleLight16"/>
  <colors>
    <mruColors>
      <color rgb="FFFFFFFF"/>
      <color rgb="FF6DD9FF"/>
      <color rgb="FF2DC8FF"/>
      <color rgb="FF48B8E0"/>
      <color rgb="FFD4F5F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2.xml"/><Relationship Id="rId7" Type="http://schemas.openxmlformats.org/officeDocument/2006/relationships/calcChain" Target="calcChain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54402576"/>
        <c:axId val="1154412912"/>
      </c:barChart>
      <c:catAx>
        <c:axId val="11544025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 rot="-270000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en-US"/>
          </a:p>
        </c:txPr>
        <c:crossAx val="1154412912"/>
        <c:crosses val="autoZero"/>
        <c:auto val="1"/>
        <c:lblAlgn val="ctr"/>
        <c:lblOffset val="100"/>
        <c:noMultiLvlLbl val="0"/>
      </c:catAx>
      <c:valAx>
        <c:axId val="1154412912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en-US"/>
          </a:p>
        </c:txPr>
        <c:crossAx val="1154402576"/>
        <c:crosses val="autoZero"/>
        <c:crossBetween val="between"/>
      </c:valAx>
    </c:plotArea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41" workbookViewId="0" zoomToFit="1"/>
  </sheetViews>
  <pageMargins left="0.7" right="0.7" top="0.75" bottom="0.75" header="0.3" footer="0.3"/>
  <pageSetup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58225" cy="628650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"/>
  <sheetData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29"/>
  <sheetViews>
    <sheetView tabSelected="1" view="pageBreakPreview" zoomScale="80" zoomScaleSheetLayoutView="80" workbookViewId="0">
      <pane ySplit="5" topLeftCell="A6" activePane="bottomLeft" state="frozen"/>
      <selection pane="bottomLeft" activeCell="J6" sqref="J6"/>
    </sheetView>
  </sheetViews>
  <sheetFormatPr defaultRowHeight="15" x14ac:dyDescent="0.2"/>
  <cols>
    <col min="1" max="1" width="4.44140625" customWidth="1"/>
    <col min="2" max="2" width="10.109375" customWidth="1"/>
    <col min="3" max="3" width="65" customWidth="1"/>
    <col min="4" max="4" width="8.109375" customWidth="1"/>
    <col min="5" max="5" width="8.5546875" customWidth="1"/>
    <col min="6" max="6" width="9.33203125" customWidth="1"/>
    <col min="7" max="10" width="10.77734375" customWidth="1"/>
    <col min="11" max="11" width="9.21875" style="150" bestFit="1" customWidth="1"/>
    <col min="12" max="12" width="10.5546875" customWidth="1"/>
    <col min="13" max="13" width="11" customWidth="1"/>
  </cols>
  <sheetData>
    <row r="1" spans="1:14" ht="18.75" x14ac:dyDescent="0.3">
      <c r="A1" s="180"/>
      <c r="B1" s="180"/>
      <c r="C1" s="180"/>
      <c r="F1" s="177"/>
      <c r="G1" s="14"/>
      <c r="H1" s="14"/>
      <c r="I1" s="14"/>
      <c r="J1" s="14"/>
    </row>
    <row r="2" spans="1:14" ht="18.75" x14ac:dyDescent="0.3">
      <c r="A2" s="180"/>
      <c r="B2" s="180"/>
      <c r="C2" s="180"/>
      <c r="F2" s="186"/>
      <c r="G2" s="187"/>
      <c r="H2" s="187"/>
      <c r="I2" s="187"/>
      <c r="J2" s="187"/>
      <c r="K2" s="187"/>
      <c r="L2" s="187"/>
      <c r="M2" s="187"/>
    </row>
    <row r="3" spans="1:14" ht="18.75" x14ac:dyDescent="0.25">
      <c r="A3" s="181"/>
      <c r="B3" s="181"/>
      <c r="C3" s="181"/>
      <c r="F3" s="186"/>
      <c r="G3" s="187"/>
      <c r="H3" s="187"/>
      <c r="I3" s="187"/>
      <c r="J3" s="187"/>
      <c r="K3" s="187"/>
      <c r="L3" s="187"/>
      <c r="M3" s="187"/>
      <c r="N3" s="14"/>
    </row>
    <row r="4" spans="1:14" ht="18.75" x14ac:dyDescent="0.3">
      <c r="F4" s="177"/>
      <c r="G4" s="18"/>
      <c r="H4" s="18"/>
      <c r="I4" s="18"/>
      <c r="J4" s="18"/>
    </row>
    <row r="5" spans="1:14" ht="30.75" customHeight="1" x14ac:dyDescent="0.25">
      <c r="A5" s="54" t="s">
        <v>2</v>
      </c>
      <c r="B5" s="67" t="s">
        <v>12</v>
      </c>
      <c r="C5" s="49" t="s">
        <v>0</v>
      </c>
      <c r="D5" s="49" t="s">
        <v>3</v>
      </c>
      <c r="E5" s="50" t="s">
        <v>4</v>
      </c>
      <c r="F5" s="50" t="s">
        <v>5</v>
      </c>
      <c r="G5" s="179" t="s">
        <v>6</v>
      </c>
      <c r="H5" s="179" t="s">
        <v>677</v>
      </c>
      <c r="I5" s="179" t="s">
        <v>678</v>
      </c>
      <c r="J5" s="179" t="s">
        <v>679</v>
      </c>
      <c r="K5" s="178" t="s">
        <v>676</v>
      </c>
      <c r="L5" s="68" t="s">
        <v>7</v>
      </c>
      <c r="M5" s="60" t="s">
        <v>8</v>
      </c>
      <c r="N5" s="5"/>
    </row>
    <row r="6" spans="1:14" ht="15" customHeight="1" thickBot="1" x14ac:dyDescent="0.3">
      <c r="A6" s="55" t="str">
        <f>IF(F6&lt;&gt;"",1+MAX($A5:A$7),"")</f>
        <v/>
      </c>
      <c r="B6" s="72"/>
      <c r="C6" s="36"/>
      <c r="D6" s="31"/>
      <c r="E6" s="38"/>
      <c r="F6" s="99"/>
      <c r="G6" s="44"/>
      <c r="H6" s="44"/>
      <c r="I6" s="44"/>
      <c r="J6" s="44"/>
      <c r="L6" s="77"/>
      <c r="M6" s="83"/>
      <c r="N6" s="5"/>
    </row>
    <row r="7" spans="1:14" ht="15" customHeight="1" thickBot="1" x14ac:dyDescent="0.3">
      <c r="A7" s="52"/>
      <c r="B7" s="70" t="s">
        <v>23</v>
      </c>
      <c r="C7" s="16" t="s">
        <v>24</v>
      </c>
      <c r="D7" s="15"/>
      <c r="E7" s="53"/>
      <c r="F7" s="53"/>
      <c r="G7" s="53"/>
      <c r="H7" s="53"/>
      <c r="I7" s="53"/>
      <c r="J7" s="53"/>
      <c r="K7" s="151"/>
      <c r="L7" s="71"/>
      <c r="M7" s="61">
        <f>SUM(L8:L43)</f>
        <v>0</v>
      </c>
      <c r="N7" s="5"/>
    </row>
    <row r="8" spans="1:14" ht="15" customHeight="1" x14ac:dyDescent="0.25">
      <c r="A8" s="55">
        <f>IF(F8&lt;&gt;"",1+MAX($A7:A$7),"")</f>
        <v>1</v>
      </c>
      <c r="B8" s="72"/>
      <c r="C8" s="30" t="s">
        <v>25</v>
      </c>
      <c r="D8" s="31">
        <v>1</v>
      </c>
      <c r="E8" s="38">
        <v>0</v>
      </c>
      <c r="F8" s="99">
        <f t="shared" ref="F8:F19" si="0">D8*(1+E8)</f>
        <v>1</v>
      </c>
      <c r="G8" s="44" t="s">
        <v>64</v>
      </c>
      <c r="H8" s="44"/>
      <c r="I8" s="44"/>
      <c r="J8" s="44"/>
      <c r="L8" s="77">
        <f>K8*F8</f>
        <v>0</v>
      </c>
      <c r="M8" s="83"/>
      <c r="N8" s="5"/>
    </row>
    <row r="9" spans="1:14" ht="15" customHeight="1" x14ac:dyDescent="0.25">
      <c r="A9" s="55">
        <f>IF(F9&lt;&gt;"",1+MAX($A$7:A8),"")</f>
        <v>2</v>
      </c>
      <c r="B9" s="72"/>
      <c r="C9" s="30" t="s">
        <v>26</v>
      </c>
      <c r="D9" s="31">
        <v>1</v>
      </c>
      <c r="E9" s="38">
        <v>0</v>
      </c>
      <c r="F9" s="99">
        <f t="shared" si="0"/>
        <v>1</v>
      </c>
      <c r="G9" s="44" t="s">
        <v>64</v>
      </c>
      <c r="H9" s="44"/>
      <c r="I9" s="44"/>
      <c r="J9" s="44"/>
      <c r="L9" s="77">
        <f t="shared" ref="L9:L42" si="1">K9*F9</f>
        <v>0</v>
      </c>
      <c r="M9" s="83"/>
      <c r="N9" s="5"/>
    </row>
    <row r="10" spans="1:14" ht="15" customHeight="1" x14ac:dyDescent="0.25">
      <c r="A10" s="55">
        <f>IF(F10&lt;&gt;"",1+MAX($A$7:A9),"")</f>
        <v>3</v>
      </c>
      <c r="B10" s="72"/>
      <c r="C10" s="30" t="s">
        <v>27</v>
      </c>
      <c r="D10" s="31">
        <v>1</v>
      </c>
      <c r="E10" s="38">
        <v>0</v>
      </c>
      <c r="F10" s="99">
        <f t="shared" si="0"/>
        <v>1</v>
      </c>
      <c r="G10" s="44" t="s">
        <v>64</v>
      </c>
      <c r="H10" s="44"/>
      <c r="I10" s="44"/>
      <c r="J10" s="44"/>
      <c r="L10" s="77">
        <f t="shared" si="1"/>
        <v>0</v>
      </c>
      <c r="M10" s="83"/>
      <c r="N10" s="5"/>
    </row>
    <row r="11" spans="1:14" ht="15" customHeight="1" x14ac:dyDescent="0.25">
      <c r="A11" s="55">
        <f>IF(F11&lt;&gt;"",1+MAX($A$7:A10),"")</f>
        <v>4</v>
      </c>
      <c r="B11" s="73"/>
      <c r="C11" s="30" t="s">
        <v>28</v>
      </c>
      <c r="D11" s="31">
        <v>1</v>
      </c>
      <c r="E11" s="38">
        <v>0</v>
      </c>
      <c r="F11" s="99">
        <f t="shared" si="0"/>
        <v>1</v>
      </c>
      <c r="G11" s="44" t="s">
        <v>64</v>
      </c>
      <c r="H11" s="44"/>
      <c r="I11" s="44"/>
      <c r="J11" s="44"/>
      <c r="L11" s="77">
        <f t="shared" si="1"/>
        <v>0</v>
      </c>
      <c r="M11" s="83"/>
      <c r="N11" s="5"/>
    </row>
    <row r="12" spans="1:14" ht="15" customHeight="1" x14ac:dyDescent="0.25">
      <c r="A12" s="55">
        <f>IF(F12&lt;&gt;"",1+MAX($A$7:A11),"")</f>
        <v>5</v>
      </c>
      <c r="B12" s="72"/>
      <c r="C12" s="30" t="s">
        <v>29</v>
      </c>
      <c r="D12" s="31">
        <v>1</v>
      </c>
      <c r="E12" s="38">
        <v>0</v>
      </c>
      <c r="F12" s="99">
        <f t="shared" si="0"/>
        <v>1</v>
      </c>
      <c r="G12" s="44" t="s">
        <v>64</v>
      </c>
      <c r="H12" s="44"/>
      <c r="I12" s="44"/>
      <c r="J12" s="44"/>
      <c r="L12" s="77">
        <f t="shared" si="1"/>
        <v>0</v>
      </c>
      <c r="M12" s="83"/>
      <c r="N12" s="5"/>
    </row>
    <row r="13" spans="1:14" ht="15" customHeight="1" x14ac:dyDescent="0.25">
      <c r="A13" s="55">
        <f>IF(F13&lt;&gt;"",1+MAX($A$7:A12),"")</f>
        <v>6</v>
      </c>
      <c r="B13" s="72"/>
      <c r="C13" s="138" t="s">
        <v>30</v>
      </c>
      <c r="D13" s="31">
        <v>1</v>
      </c>
      <c r="E13" s="38">
        <v>0</v>
      </c>
      <c r="F13" s="99">
        <f t="shared" si="0"/>
        <v>1</v>
      </c>
      <c r="G13" s="44" t="s">
        <v>64</v>
      </c>
      <c r="H13" s="44"/>
      <c r="I13" s="44"/>
      <c r="J13" s="44"/>
      <c r="L13" s="77">
        <f t="shared" si="1"/>
        <v>0</v>
      </c>
      <c r="M13" s="83"/>
      <c r="N13" s="5"/>
    </row>
    <row r="14" spans="1:14" ht="15" customHeight="1" x14ac:dyDescent="0.25">
      <c r="A14" s="55">
        <f>IF(F14&lt;&gt;"",1+MAX($A$7:A13),"")</f>
        <v>7</v>
      </c>
      <c r="B14" s="72"/>
      <c r="C14" s="30" t="s">
        <v>31</v>
      </c>
      <c r="D14" s="31">
        <v>1</v>
      </c>
      <c r="E14" s="38">
        <v>0</v>
      </c>
      <c r="F14" s="99">
        <f t="shared" si="0"/>
        <v>1</v>
      </c>
      <c r="G14" s="44" t="s">
        <v>64</v>
      </c>
      <c r="H14" s="44"/>
      <c r="I14" s="44"/>
      <c r="J14" s="44"/>
      <c r="L14" s="77">
        <f t="shared" si="1"/>
        <v>0</v>
      </c>
      <c r="M14" s="83"/>
      <c r="N14" s="5"/>
    </row>
    <row r="15" spans="1:14" ht="33.75" customHeight="1" x14ac:dyDescent="0.25">
      <c r="A15" s="55">
        <f>IF(F15&lt;&gt;"",1+MAX($A$7:A14),"")</f>
        <v>8</v>
      </c>
      <c r="B15" s="72"/>
      <c r="C15" s="139" t="s">
        <v>32</v>
      </c>
      <c r="D15" s="31">
        <v>1</v>
      </c>
      <c r="E15" s="38">
        <v>0</v>
      </c>
      <c r="F15" s="99">
        <f t="shared" si="0"/>
        <v>1</v>
      </c>
      <c r="G15" s="39" t="s">
        <v>64</v>
      </c>
      <c r="H15" s="39"/>
      <c r="I15" s="39"/>
      <c r="J15" s="39"/>
      <c r="K15" s="152"/>
      <c r="L15" s="77">
        <f t="shared" si="1"/>
        <v>0</v>
      </c>
      <c r="M15" s="83"/>
      <c r="N15" s="5"/>
    </row>
    <row r="16" spans="1:14" ht="15" customHeight="1" x14ac:dyDescent="0.25">
      <c r="A16" s="55">
        <f>IF(F16&lt;&gt;"",1+MAX($A$7:A15),"")</f>
        <v>9</v>
      </c>
      <c r="B16" s="72"/>
      <c r="C16" s="140" t="s">
        <v>33</v>
      </c>
      <c r="D16" s="31">
        <v>1</v>
      </c>
      <c r="E16" s="38">
        <v>0</v>
      </c>
      <c r="F16" s="99">
        <f t="shared" si="0"/>
        <v>1</v>
      </c>
      <c r="G16" s="44" t="s">
        <v>64</v>
      </c>
      <c r="H16" s="44"/>
      <c r="I16" s="44"/>
      <c r="J16" s="44"/>
      <c r="L16" s="77">
        <f t="shared" si="1"/>
        <v>0</v>
      </c>
      <c r="M16" s="83"/>
      <c r="N16" s="5"/>
    </row>
    <row r="17" spans="1:14" ht="15" customHeight="1" x14ac:dyDescent="0.25">
      <c r="A17" s="55">
        <f>IF(F17&lt;&gt;"",1+MAX($A$7:A16),"")</f>
        <v>10</v>
      </c>
      <c r="B17" s="72"/>
      <c r="C17" s="30" t="s">
        <v>34</v>
      </c>
      <c r="D17" s="31">
        <v>1</v>
      </c>
      <c r="E17" s="38">
        <v>0</v>
      </c>
      <c r="F17" s="99">
        <f t="shared" si="0"/>
        <v>1</v>
      </c>
      <c r="G17" s="44" t="s">
        <v>64</v>
      </c>
      <c r="H17" s="44"/>
      <c r="I17" s="44"/>
      <c r="J17" s="44"/>
      <c r="L17" s="77">
        <f t="shared" si="1"/>
        <v>0</v>
      </c>
      <c r="M17" s="83"/>
      <c r="N17" s="5"/>
    </row>
    <row r="18" spans="1:14" ht="15" customHeight="1" x14ac:dyDescent="0.25">
      <c r="A18" s="55">
        <f>IF(F18&lt;&gt;"",1+MAX($A$7:A17),"")</f>
        <v>11</v>
      </c>
      <c r="B18" s="72"/>
      <c r="C18" s="30" t="s">
        <v>35</v>
      </c>
      <c r="D18" s="31">
        <v>1</v>
      </c>
      <c r="E18" s="38">
        <v>0</v>
      </c>
      <c r="F18" s="99">
        <f t="shared" si="0"/>
        <v>1</v>
      </c>
      <c r="G18" s="44" t="s">
        <v>64</v>
      </c>
      <c r="H18" s="44"/>
      <c r="I18" s="44"/>
      <c r="J18" s="44"/>
      <c r="L18" s="77">
        <f t="shared" si="1"/>
        <v>0</v>
      </c>
      <c r="M18" s="83"/>
      <c r="N18" s="5"/>
    </row>
    <row r="19" spans="1:14" ht="15" customHeight="1" x14ac:dyDescent="0.25">
      <c r="A19" s="55">
        <f>IF(F19&lt;&gt;"",1+MAX($A$7:A18),"")</f>
        <v>12</v>
      </c>
      <c r="B19" s="72"/>
      <c r="C19" s="30" t="s">
        <v>36</v>
      </c>
      <c r="D19" s="31">
        <v>1</v>
      </c>
      <c r="E19" s="38">
        <v>0</v>
      </c>
      <c r="F19" s="99">
        <f t="shared" si="0"/>
        <v>1</v>
      </c>
      <c r="G19" s="44" t="s">
        <v>64</v>
      </c>
      <c r="H19" s="44"/>
      <c r="I19" s="44"/>
      <c r="J19" s="44"/>
      <c r="L19" s="77">
        <f t="shared" si="1"/>
        <v>0</v>
      </c>
      <c r="M19" s="83"/>
      <c r="N19" s="5"/>
    </row>
    <row r="20" spans="1:14" ht="15" customHeight="1" x14ac:dyDescent="0.25">
      <c r="A20" s="55" t="str">
        <f>IF(F20&lt;&gt;"",1+MAX($A$7:A19),"")</f>
        <v/>
      </c>
      <c r="B20" s="72"/>
      <c r="C20" s="36"/>
      <c r="D20" s="31"/>
      <c r="E20" s="38"/>
      <c r="F20" s="99"/>
      <c r="G20" s="44"/>
      <c r="H20" s="44"/>
      <c r="I20" s="44"/>
      <c r="J20" s="44"/>
      <c r="L20" s="77"/>
      <c r="M20" s="83"/>
      <c r="N20" s="5"/>
    </row>
    <row r="21" spans="1:14" ht="15" customHeight="1" x14ac:dyDescent="0.25">
      <c r="A21" s="51"/>
      <c r="B21" s="74"/>
      <c r="C21" s="86" t="s">
        <v>37</v>
      </c>
      <c r="D21" s="31"/>
      <c r="E21" s="38"/>
      <c r="F21" s="99"/>
      <c r="G21" s="44"/>
      <c r="H21" s="44"/>
      <c r="I21" s="44"/>
      <c r="J21" s="44"/>
      <c r="L21" s="77"/>
      <c r="M21" s="83"/>
      <c r="N21" s="5"/>
    </row>
    <row r="22" spans="1:14" ht="15" customHeight="1" x14ac:dyDescent="0.25">
      <c r="A22" s="55">
        <f>IF(F22&lt;&gt;"",1+MAX($A$7:A21),"")</f>
        <v>13</v>
      </c>
      <c r="B22" s="72"/>
      <c r="C22" s="30" t="s">
        <v>38</v>
      </c>
      <c r="D22" s="31">
        <v>1</v>
      </c>
      <c r="E22" s="38">
        <v>0</v>
      </c>
      <c r="F22" s="99">
        <f>D22*(1+E22)</f>
        <v>1</v>
      </c>
      <c r="G22" s="44" t="s">
        <v>64</v>
      </c>
      <c r="H22" s="44"/>
      <c r="I22" s="44"/>
      <c r="J22" s="44"/>
      <c r="L22" s="77">
        <f t="shared" si="1"/>
        <v>0</v>
      </c>
      <c r="M22" s="83"/>
      <c r="N22" s="5"/>
    </row>
    <row r="23" spans="1:14" ht="15" customHeight="1" x14ac:dyDescent="0.25">
      <c r="A23" s="55">
        <f>IF(F23&lt;&gt;"",1+MAX($A$7:A22),"")</f>
        <v>14</v>
      </c>
      <c r="B23" s="72"/>
      <c r="C23" s="30" t="s">
        <v>39</v>
      </c>
      <c r="D23" s="31">
        <v>1</v>
      </c>
      <c r="E23" s="38">
        <v>0</v>
      </c>
      <c r="F23" s="99">
        <f>D23*(1+E23)</f>
        <v>1</v>
      </c>
      <c r="G23" s="44" t="s">
        <v>64</v>
      </c>
      <c r="H23" s="44"/>
      <c r="I23" s="44"/>
      <c r="J23" s="44"/>
      <c r="L23" s="77">
        <f t="shared" si="1"/>
        <v>0</v>
      </c>
      <c r="M23" s="83"/>
      <c r="N23" s="5"/>
    </row>
    <row r="24" spans="1:14" ht="15" customHeight="1" x14ac:dyDescent="0.25">
      <c r="A24" s="55">
        <f>IF(F24&lt;&gt;"",1+MAX($A$7:A23),"")</f>
        <v>15</v>
      </c>
      <c r="B24" s="72"/>
      <c r="C24" s="30" t="s">
        <v>40</v>
      </c>
      <c r="D24" s="31">
        <v>1</v>
      </c>
      <c r="E24" s="38">
        <v>0</v>
      </c>
      <c r="F24" s="99">
        <f>D24*(1+E24)</f>
        <v>1</v>
      </c>
      <c r="G24" s="44" t="s">
        <v>64</v>
      </c>
      <c r="H24" s="44"/>
      <c r="I24" s="44"/>
      <c r="J24" s="44"/>
      <c r="L24" s="77">
        <f t="shared" si="1"/>
        <v>0</v>
      </c>
      <c r="M24" s="83"/>
      <c r="N24" s="5"/>
    </row>
    <row r="25" spans="1:14" ht="15" customHeight="1" x14ac:dyDescent="0.25">
      <c r="A25" s="55">
        <f>IF(F25&lt;&gt;"",1+MAX($A$7:A24),"")</f>
        <v>16</v>
      </c>
      <c r="B25" s="72"/>
      <c r="C25" s="30" t="s">
        <v>41</v>
      </c>
      <c r="D25" s="31">
        <v>1</v>
      </c>
      <c r="E25" s="38">
        <v>0</v>
      </c>
      <c r="F25" s="99">
        <f>D25*(1+E25)</f>
        <v>1</v>
      </c>
      <c r="G25" s="44" t="s">
        <v>64</v>
      </c>
      <c r="H25" s="44"/>
      <c r="I25" s="44"/>
      <c r="J25" s="44"/>
      <c r="L25" s="77">
        <f t="shared" si="1"/>
        <v>0</v>
      </c>
      <c r="M25" s="83"/>
      <c r="N25" s="5"/>
    </row>
    <row r="26" spans="1:14" ht="15" customHeight="1" x14ac:dyDescent="0.25">
      <c r="A26" s="32"/>
      <c r="B26" s="72"/>
      <c r="C26" s="36"/>
      <c r="D26" s="31"/>
      <c r="E26" s="38"/>
      <c r="F26" s="99"/>
      <c r="G26" s="39"/>
      <c r="H26" s="39"/>
      <c r="I26" s="39"/>
      <c r="J26" s="39"/>
      <c r="L26" s="77"/>
      <c r="M26" s="83"/>
      <c r="N26" s="5"/>
    </row>
    <row r="27" spans="1:14" ht="15" customHeight="1" x14ac:dyDescent="0.25">
      <c r="A27" s="51"/>
      <c r="B27" s="74"/>
      <c r="C27" s="86" t="s">
        <v>42</v>
      </c>
      <c r="D27" s="31"/>
      <c r="E27" s="38"/>
      <c r="F27" s="99"/>
      <c r="G27" s="39"/>
      <c r="H27" s="39"/>
      <c r="I27" s="39"/>
      <c r="J27" s="39"/>
      <c r="L27" s="77"/>
      <c r="M27" s="83"/>
      <c r="N27" s="5"/>
    </row>
    <row r="28" spans="1:14" ht="15" customHeight="1" x14ac:dyDescent="0.25">
      <c r="A28" s="55">
        <f>IF(F28&lt;&gt;"",1+MAX($A$7:A27),"")</f>
        <v>17</v>
      </c>
      <c r="B28" s="72"/>
      <c r="C28" s="30" t="s">
        <v>43</v>
      </c>
      <c r="D28" s="31">
        <v>1</v>
      </c>
      <c r="E28" s="38">
        <v>0</v>
      </c>
      <c r="F28" s="99">
        <f t="shared" ref="F28:F34" si="2">D28*(1+E28)</f>
        <v>1</v>
      </c>
      <c r="G28" s="44" t="s">
        <v>64</v>
      </c>
      <c r="H28" s="44"/>
      <c r="I28" s="44"/>
      <c r="J28" s="44"/>
      <c r="L28" s="77">
        <f t="shared" si="1"/>
        <v>0</v>
      </c>
      <c r="M28" s="83"/>
      <c r="N28" s="5"/>
    </row>
    <row r="29" spans="1:14" ht="15" customHeight="1" x14ac:dyDescent="0.25">
      <c r="A29" s="55">
        <f>IF(F29&lt;&gt;"",1+MAX($A$7:A28),"")</f>
        <v>18</v>
      </c>
      <c r="B29" s="72"/>
      <c r="C29" s="30" t="s">
        <v>44</v>
      </c>
      <c r="D29" s="31">
        <v>1</v>
      </c>
      <c r="E29" s="38">
        <v>0</v>
      </c>
      <c r="F29" s="99">
        <f t="shared" si="2"/>
        <v>1</v>
      </c>
      <c r="G29" s="44" t="s">
        <v>64</v>
      </c>
      <c r="H29" s="44"/>
      <c r="I29" s="44"/>
      <c r="J29" s="44"/>
      <c r="L29" s="77">
        <f t="shared" si="1"/>
        <v>0</v>
      </c>
      <c r="M29" s="83"/>
      <c r="N29" s="5"/>
    </row>
    <row r="30" spans="1:14" ht="15" customHeight="1" x14ac:dyDescent="0.25">
      <c r="A30" s="55">
        <f>IF(F30&lt;&gt;"",1+MAX($A$7:A29),"")</f>
        <v>19</v>
      </c>
      <c r="B30" s="72"/>
      <c r="C30" s="30" t="s">
        <v>45</v>
      </c>
      <c r="D30" s="31">
        <v>1</v>
      </c>
      <c r="E30" s="38">
        <v>0</v>
      </c>
      <c r="F30" s="99">
        <f t="shared" si="2"/>
        <v>1</v>
      </c>
      <c r="G30" s="44" t="s">
        <v>64</v>
      </c>
      <c r="H30" s="44"/>
      <c r="I30" s="44"/>
      <c r="J30" s="44"/>
      <c r="L30" s="77">
        <f t="shared" si="1"/>
        <v>0</v>
      </c>
      <c r="M30" s="83"/>
      <c r="N30" s="5"/>
    </row>
    <row r="31" spans="1:14" ht="15" customHeight="1" x14ac:dyDescent="0.25">
      <c r="A31" s="55">
        <f>IF(F31&lt;&gt;"",1+MAX($A$7:A30),"")</f>
        <v>20</v>
      </c>
      <c r="B31" s="72"/>
      <c r="C31" s="30" t="s">
        <v>46</v>
      </c>
      <c r="D31" s="31">
        <v>1</v>
      </c>
      <c r="E31" s="38">
        <v>0</v>
      </c>
      <c r="F31" s="99">
        <f t="shared" si="2"/>
        <v>1</v>
      </c>
      <c r="G31" s="44" t="s">
        <v>64</v>
      </c>
      <c r="H31" s="44"/>
      <c r="I31" s="44"/>
      <c r="J31" s="44"/>
      <c r="L31" s="77">
        <f t="shared" si="1"/>
        <v>0</v>
      </c>
      <c r="M31" s="83"/>
      <c r="N31" s="5"/>
    </row>
    <row r="32" spans="1:14" ht="15" customHeight="1" x14ac:dyDescent="0.25">
      <c r="A32" s="55">
        <f>IF(F32&lt;&gt;"",1+MAX($A$7:A31),"")</f>
        <v>21</v>
      </c>
      <c r="B32" s="72"/>
      <c r="C32" s="30" t="s">
        <v>47</v>
      </c>
      <c r="D32" s="31">
        <v>1</v>
      </c>
      <c r="E32" s="38">
        <v>0</v>
      </c>
      <c r="F32" s="99">
        <f t="shared" si="2"/>
        <v>1</v>
      </c>
      <c r="G32" s="44" t="s">
        <v>64</v>
      </c>
      <c r="H32" s="44"/>
      <c r="I32" s="44"/>
      <c r="J32" s="44"/>
      <c r="L32" s="77">
        <f t="shared" si="1"/>
        <v>0</v>
      </c>
      <c r="M32" s="83"/>
      <c r="N32" s="5"/>
    </row>
    <row r="33" spans="1:14" ht="15" customHeight="1" x14ac:dyDescent="0.25">
      <c r="A33" s="55">
        <f>IF(F33&lt;&gt;"",1+MAX($A$7:A32),"")</f>
        <v>22</v>
      </c>
      <c r="B33" s="72"/>
      <c r="C33" s="30" t="s">
        <v>48</v>
      </c>
      <c r="D33" s="31">
        <v>1</v>
      </c>
      <c r="E33" s="38">
        <v>0</v>
      </c>
      <c r="F33" s="99">
        <f t="shared" si="2"/>
        <v>1</v>
      </c>
      <c r="G33" s="44" t="s">
        <v>64</v>
      </c>
      <c r="H33" s="44"/>
      <c r="I33" s="44"/>
      <c r="J33" s="44"/>
      <c r="L33" s="77">
        <f t="shared" si="1"/>
        <v>0</v>
      </c>
      <c r="M33" s="83"/>
      <c r="N33" s="5"/>
    </row>
    <row r="34" spans="1:14" ht="15" customHeight="1" x14ac:dyDescent="0.25">
      <c r="A34" s="55">
        <f>IF(F34&lt;&gt;"",1+MAX($A$7:A33),"")</f>
        <v>23</v>
      </c>
      <c r="B34" s="72"/>
      <c r="C34" s="30" t="s">
        <v>49</v>
      </c>
      <c r="D34" s="31">
        <v>1</v>
      </c>
      <c r="E34" s="38">
        <v>0</v>
      </c>
      <c r="F34" s="99">
        <f t="shared" si="2"/>
        <v>1</v>
      </c>
      <c r="G34" s="44" t="s">
        <v>64</v>
      </c>
      <c r="H34" s="44"/>
      <c r="I34" s="44"/>
      <c r="J34" s="44"/>
      <c r="L34" s="77">
        <f t="shared" si="1"/>
        <v>0</v>
      </c>
      <c r="M34" s="83"/>
      <c r="N34" s="5"/>
    </row>
    <row r="35" spans="1:14" ht="15" customHeight="1" x14ac:dyDescent="0.25">
      <c r="A35" s="32"/>
      <c r="B35" s="72"/>
      <c r="C35" s="36"/>
      <c r="D35" s="31"/>
      <c r="E35" s="38"/>
      <c r="F35" s="99"/>
      <c r="G35" s="39"/>
      <c r="H35" s="39"/>
      <c r="I35" s="39"/>
      <c r="J35" s="39"/>
      <c r="L35" s="77"/>
      <c r="M35" s="83"/>
      <c r="N35" s="5"/>
    </row>
    <row r="36" spans="1:14" ht="15" customHeight="1" x14ac:dyDescent="0.25">
      <c r="A36" s="51"/>
      <c r="B36" s="74"/>
      <c r="C36" s="86" t="s">
        <v>50</v>
      </c>
      <c r="D36" s="31"/>
      <c r="E36" s="38"/>
      <c r="F36" s="99"/>
      <c r="G36" s="39"/>
      <c r="H36" s="39"/>
      <c r="I36" s="39"/>
      <c r="J36" s="39"/>
      <c r="L36" s="77"/>
      <c r="M36" s="83"/>
      <c r="N36" s="5"/>
    </row>
    <row r="37" spans="1:14" ht="15" customHeight="1" x14ac:dyDescent="0.25">
      <c r="A37" s="55">
        <f>IF(F37&lt;&gt;"",1+MAX($A$7:A36),"")</f>
        <v>24</v>
      </c>
      <c r="B37" s="72"/>
      <c r="C37" s="30" t="s">
        <v>51</v>
      </c>
      <c r="D37" s="31">
        <v>1</v>
      </c>
      <c r="E37" s="38">
        <v>0</v>
      </c>
      <c r="F37" s="99">
        <f t="shared" ref="F37:F42" si="3">D37*(1+E37)</f>
        <v>1</v>
      </c>
      <c r="G37" s="44" t="s">
        <v>64</v>
      </c>
      <c r="H37" s="44"/>
      <c r="I37" s="44"/>
      <c r="J37" s="44"/>
      <c r="L37" s="77">
        <f t="shared" si="1"/>
        <v>0</v>
      </c>
      <c r="M37" s="83"/>
      <c r="N37" s="5"/>
    </row>
    <row r="38" spans="1:14" ht="15" customHeight="1" x14ac:dyDescent="0.25">
      <c r="A38" s="55">
        <f>IF(F38&lt;&gt;"",1+MAX($A$7:A37),"")</f>
        <v>25</v>
      </c>
      <c r="B38" s="72"/>
      <c r="C38" s="30" t="s">
        <v>52</v>
      </c>
      <c r="D38" s="31">
        <v>1</v>
      </c>
      <c r="E38" s="38">
        <v>0</v>
      </c>
      <c r="F38" s="99">
        <f t="shared" si="3"/>
        <v>1</v>
      </c>
      <c r="G38" s="44" t="s">
        <v>64</v>
      </c>
      <c r="H38" s="44"/>
      <c r="I38" s="44"/>
      <c r="J38" s="44"/>
      <c r="L38" s="77">
        <f t="shared" si="1"/>
        <v>0</v>
      </c>
      <c r="M38" s="83"/>
      <c r="N38" s="5"/>
    </row>
    <row r="39" spans="1:14" ht="15" customHeight="1" x14ac:dyDescent="0.25">
      <c r="A39" s="55">
        <f>IF(F39&lt;&gt;"",1+MAX($A$7:A38),"")</f>
        <v>26</v>
      </c>
      <c r="B39" s="72"/>
      <c r="C39" s="30" t="s">
        <v>53</v>
      </c>
      <c r="D39" s="31">
        <v>1</v>
      </c>
      <c r="E39" s="38">
        <v>0</v>
      </c>
      <c r="F39" s="99">
        <f t="shared" si="3"/>
        <v>1</v>
      </c>
      <c r="G39" s="44" t="s">
        <v>64</v>
      </c>
      <c r="H39" s="44"/>
      <c r="I39" s="44"/>
      <c r="J39" s="44"/>
      <c r="L39" s="77">
        <f t="shared" si="1"/>
        <v>0</v>
      </c>
      <c r="M39" s="83"/>
      <c r="N39" s="5"/>
    </row>
    <row r="40" spans="1:14" ht="15" customHeight="1" x14ac:dyDescent="0.25">
      <c r="A40" s="55">
        <f>IF(F40&lt;&gt;"",1+MAX($A$7:A39),"")</f>
        <v>27</v>
      </c>
      <c r="B40" s="72"/>
      <c r="C40" s="30" t="s">
        <v>54</v>
      </c>
      <c r="D40" s="31">
        <v>1</v>
      </c>
      <c r="E40" s="38">
        <v>0</v>
      </c>
      <c r="F40" s="99">
        <f t="shared" si="3"/>
        <v>1</v>
      </c>
      <c r="G40" s="44" t="s">
        <v>64</v>
      </c>
      <c r="H40" s="44"/>
      <c r="I40" s="44"/>
      <c r="J40" s="44"/>
      <c r="L40" s="77">
        <f t="shared" si="1"/>
        <v>0</v>
      </c>
      <c r="M40" s="83"/>
      <c r="N40" s="5"/>
    </row>
    <row r="41" spans="1:14" ht="15" customHeight="1" x14ac:dyDescent="0.25">
      <c r="A41" s="55">
        <f>IF(F41&lt;&gt;"",1+MAX($A$7:A40),"")</f>
        <v>28</v>
      </c>
      <c r="B41" s="72"/>
      <c r="C41" s="30" t="s">
        <v>55</v>
      </c>
      <c r="D41" s="31">
        <v>1</v>
      </c>
      <c r="E41" s="38">
        <v>0</v>
      </c>
      <c r="F41" s="99">
        <f t="shared" si="3"/>
        <v>1</v>
      </c>
      <c r="G41" s="44" t="s">
        <v>64</v>
      </c>
      <c r="H41" s="44"/>
      <c r="I41" s="44"/>
      <c r="J41" s="44"/>
      <c r="L41" s="77">
        <f t="shared" si="1"/>
        <v>0</v>
      </c>
      <c r="M41" s="83"/>
      <c r="N41" s="5"/>
    </row>
    <row r="42" spans="1:14" ht="15" customHeight="1" x14ac:dyDescent="0.25">
      <c r="A42" s="55">
        <f>IF(F42&lt;&gt;"",1+MAX($A$7:A41),"")</f>
        <v>29</v>
      </c>
      <c r="B42" s="72"/>
      <c r="C42" s="30" t="s">
        <v>56</v>
      </c>
      <c r="D42" s="31">
        <v>1</v>
      </c>
      <c r="E42" s="38">
        <v>0</v>
      </c>
      <c r="F42" s="99">
        <f t="shared" si="3"/>
        <v>1</v>
      </c>
      <c r="G42" s="44" t="s">
        <v>64</v>
      </c>
      <c r="H42" s="44"/>
      <c r="I42" s="44"/>
      <c r="J42" s="44"/>
      <c r="L42" s="77">
        <f t="shared" si="1"/>
        <v>0</v>
      </c>
      <c r="M42" s="83"/>
      <c r="N42" s="5"/>
    </row>
    <row r="43" spans="1:14" ht="15" customHeight="1" thickBot="1" x14ac:dyDescent="0.3">
      <c r="A43" s="55" t="str">
        <f>IF(F43&lt;&gt;"",1+MAX($A$7:A42),"")</f>
        <v/>
      </c>
      <c r="B43" s="69"/>
      <c r="C43" s="40"/>
      <c r="D43" s="40"/>
      <c r="E43" s="83"/>
      <c r="F43" s="83"/>
      <c r="G43" s="83"/>
      <c r="H43" s="83"/>
      <c r="I43" s="83"/>
      <c r="J43" s="83"/>
      <c r="K43" s="153"/>
      <c r="L43" s="77"/>
      <c r="M43" s="83"/>
      <c r="N43" s="5"/>
    </row>
    <row r="44" spans="1:14" ht="16.5" thickBot="1" x14ac:dyDescent="0.3">
      <c r="A44" s="57" t="str">
        <f>IF(F44&lt;&gt;"",1+MAX($A43:A$116),"")</f>
        <v/>
      </c>
      <c r="B44" s="70" t="s">
        <v>15</v>
      </c>
      <c r="C44" s="16" t="s">
        <v>62</v>
      </c>
      <c r="D44" s="47"/>
      <c r="E44" s="47"/>
      <c r="F44" s="47"/>
      <c r="G44" s="48"/>
      <c r="H44" s="48"/>
      <c r="I44" s="48"/>
      <c r="J44" s="48"/>
      <c r="K44" s="154"/>
      <c r="L44" s="78"/>
      <c r="M44" s="61">
        <f>SUM(L45:L116)</f>
        <v>0</v>
      </c>
    </row>
    <row r="45" spans="1:14" ht="15" customHeight="1" x14ac:dyDescent="0.25">
      <c r="A45" s="55" t="str">
        <f>IF(F45&lt;&gt;"",1+MAX($A$7:A44),"")</f>
        <v/>
      </c>
      <c r="B45" s="69"/>
      <c r="C45" s="40"/>
      <c r="D45" s="40"/>
      <c r="E45" s="83"/>
      <c r="F45" s="83"/>
      <c r="G45" s="83"/>
      <c r="H45" s="83"/>
      <c r="I45" s="83"/>
      <c r="J45" s="83"/>
      <c r="K45" s="153"/>
      <c r="L45" s="77"/>
      <c r="M45" s="83"/>
      <c r="N45" s="5"/>
    </row>
    <row r="46" spans="1:14" s="35" customFormat="1" x14ac:dyDescent="0.2">
      <c r="A46" s="123" t="str">
        <f>IF(F46&lt;&gt;"",1+MAX(#REF!),"")</f>
        <v/>
      </c>
      <c r="B46" s="51"/>
      <c r="C46" s="128" t="s">
        <v>119</v>
      </c>
      <c r="D46" s="31"/>
      <c r="E46" s="131"/>
      <c r="F46" s="31"/>
      <c r="G46" s="39"/>
      <c r="H46" s="39"/>
      <c r="I46" s="39"/>
      <c r="J46" s="39"/>
      <c r="K46" s="155"/>
      <c r="L46" s="41"/>
      <c r="M46" s="129"/>
    </row>
    <row r="47" spans="1:14" s="35" customFormat="1" ht="15.75" x14ac:dyDescent="0.25">
      <c r="A47" s="98">
        <f>IF(F47&lt;&gt;"",1+MAX($A$7:A46),"")</f>
        <v>30</v>
      </c>
      <c r="B47" s="32"/>
      <c r="C47" s="30" t="s">
        <v>121</v>
      </c>
      <c r="D47" s="141">
        <v>10</v>
      </c>
      <c r="E47" s="88">
        <v>0</v>
      </c>
      <c r="F47" s="141">
        <f t="shared" ref="F47:F61" si="4">D47*(1+E47)</f>
        <v>10</v>
      </c>
      <c r="G47" s="107" t="s">
        <v>66</v>
      </c>
      <c r="H47" s="107"/>
      <c r="I47" s="107"/>
      <c r="J47" s="107"/>
      <c r="K47" s="156"/>
      <c r="L47" s="121">
        <f>(F47*K47)</f>
        <v>0</v>
      </c>
      <c r="M47" s="127"/>
    </row>
    <row r="48" spans="1:14" s="35" customFormat="1" ht="15.75" x14ac:dyDescent="0.25">
      <c r="A48" s="98">
        <f>IF(F48&lt;&gt;"",1+MAX($A$7:A47),"")</f>
        <v>31</v>
      </c>
      <c r="B48" s="32"/>
      <c r="C48" s="30" t="s">
        <v>122</v>
      </c>
      <c r="D48" s="141">
        <v>170</v>
      </c>
      <c r="E48" s="88">
        <v>0</v>
      </c>
      <c r="F48" s="141">
        <f t="shared" si="4"/>
        <v>170</v>
      </c>
      <c r="G48" s="107" t="s">
        <v>66</v>
      </c>
      <c r="H48" s="107"/>
      <c r="I48" s="107"/>
      <c r="J48" s="107"/>
      <c r="K48" s="156"/>
      <c r="L48" s="121">
        <f>(F48*K48)</f>
        <v>0</v>
      </c>
      <c r="M48" s="127"/>
    </row>
    <row r="49" spans="1:13" s="35" customFormat="1" ht="15.75" x14ac:dyDescent="0.25">
      <c r="A49" s="98">
        <f>IF(F49&lt;&gt;"",1+MAX($A$7:A48),"")</f>
        <v>32</v>
      </c>
      <c r="B49" s="32"/>
      <c r="C49" s="30" t="s">
        <v>123</v>
      </c>
      <c r="D49" s="141">
        <v>19</v>
      </c>
      <c r="E49" s="88">
        <v>0</v>
      </c>
      <c r="F49" s="141">
        <f t="shared" si="4"/>
        <v>19</v>
      </c>
      <c r="G49" s="107" t="s">
        <v>66</v>
      </c>
      <c r="H49" s="107"/>
      <c r="I49" s="107"/>
      <c r="J49" s="107"/>
      <c r="K49" s="156"/>
      <c r="L49" s="121">
        <f t="shared" ref="L49:L61" si="5">(F49*K49)</f>
        <v>0</v>
      </c>
      <c r="M49" s="127"/>
    </row>
    <row r="50" spans="1:13" s="35" customFormat="1" ht="15.75" x14ac:dyDescent="0.25">
      <c r="A50" s="98">
        <f>IF(F50&lt;&gt;"",1+MAX($A$7:A49),"")</f>
        <v>33</v>
      </c>
      <c r="B50" s="32"/>
      <c r="C50" s="30" t="s">
        <v>124</v>
      </c>
      <c r="D50" s="141">
        <v>19</v>
      </c>
      <c r="E50" s="88">
        <v>0</v>
      </c>
      <c r="F50" s="141">
        <f t="shared" si="4"/>
        <v>19</v>
      </c>
      <c r="G50" s="107" t="s">
        <v>66</v>
      </c>
      <c r="H50" s="107"/>
      <c r="I50" s="107"/>
      <c r="J50" s="107"/>
      <c r="K50" s="156"/>
      <c r="L50" s="121">
        <f t="shared" si="5"/>
        <v>0</v>
      </c>
      <c r="M50" s="127"/>
    </row>
    <row r="51" spans="1:13" s="35" customFormat="1" ht="15.75" x14ac:dyDescent="0.25">
      <c r="A51" s="98">
        <f>IF(F51&lt;&gt;"",1+MAX($A$7:A50),"")</f>
        <v>34</v>
      </c>
      <c r="B51" s="32"/>
      <c r="C51" s="30" t="s">
        <v>125</v>
      </c>
      <c r="D51" s="141">
        <v>2</v>
      </c>
      <c r="E51" s="88">
        <v>0</v>
      </c>
      <c r="F51" s="141">
        <f t="shared" si="4"/>
        <v>2</v>
      </c>
      <c r="G51" s="107" t="s">
        <v>66</v>
      </c>
      <c r="H51" s="107"/>
      <c r="I51" s="107"/>
      <c r="J51" s="107"/>
      <c r="K51" s="156"/>
      <c r="L51" s="121">
        <f t="shared" si="5"/>
        <v>0</v>
      </c>
      <c r="M51" s="127"/>
    </row>
    <row r="52" spans="1:13" s="35" customFormat="1" ht="15.75" x14ac:dyDescent="0.25">
      <c r="A52" s="98">
        <f>IF(F52&lt;&gt;"",1+MAX($A$7:A51),"")</f>
        <v>35</v>
      </c>
      <c r="B52" s="32"/>
      <c r="C52" s="30" t="s">
        <v>126</v>
      </c>
      <c r="D52" s="141">
        <v>25</v>
      </c>
      <c r="E52" s="88">
        <v>0</v>
      </c>
      <c r="F52" s="141">
        <f t="shared" si="4"/>
        <v>25</v>
      </c>
      <c r="G52" s="107" t="s">
        <v>66</v>
      </c>
      <c r="H52" s="107"/>
      <c r="I52" s="107"/>
      <c r="J52" s="107"/>
      <c r="K52" s="156"/>
      <c r="L52" s="121">
        <f t="shared" si="5"/>
        <v>0</v>
      </c>
      <c r="M52" s="127"/>
    </row>
    <row r="53" spans="1:13" s="35" customFormat="1" ht="15.75" x14ac:dyDescent="0.25">
      <c r="A53" s="98">
        <f>IF(F53&lt;&gt;"",1+MAX($A$7:A52),"")</f>
        <v>36</v>
      </c>
      <c r="B53" s="32"/>
      <c r="C53" s="30" t="s">
        <v>127</v>
      </c>
      <c r="D53" s="141">
        <v>285</v>
      </c>
      <c r="E53" s="88">
        <v>0</v>
      </c>
      <c r="F53" s="141">
        <f t="shared" si="4"/>
        <v>285</v>
      </c>
      <c r="G53" s="107" t="s">
        <v>66</v>
      </c>
      <c r="H53" s="107"/>
      <c r="I53" s="107"/>
      <c r="J53" s="107"/>
      <c r="K53" s="156"/>
      <c r="L53" s="121">
        <f t="shared" si="5"/>
        <v>0</v>
      </c>
      <c r="M53" s="127"/>
    </row>
    <row r="54" spans="1:13" s="35" customFormat="1" ht="15.75" x14ac:dyDescent="0.25">
      <c r="A54" s="98">
        <f>IF(F54&lt;&gt;"",1+MAX($A$7:A53),"")</f>
        <v>37</v>
      </c>
      <c r="B54" s="32"/>
      <c r="C54" s="30" t="s">
        <v>128</v>
      </c>
      <c r="D54" s="141">
        <v>4</v>
      </c>
      <c r="E54" s="88">
        <v>0</v>
      </c>
      <c r="F54" s="141">
        <f t="shared" si="4"/>
        <v>4</v>
      </c>
      <c r="G54" s="107" t="s">
        <v>66</v>
      </c>
      <c r="H54" s="107"/>
      <c r="I54" s="107"/>
      <c r="J54" s="107"/>
      <c r="K54" s="156"/>
      <c r="L54" s="121">
        <f t="shared" si="5"/>
        <v>0</v>
      </c>
      <c r="M54" s="127"/>
    </row>
    <row r="55" spans="1:13" s="35" customFormat="1" ht="15.75" x14ac:dyDescent="0.25">
      <c r="A55" s="98">
        <f>IF(F55&lt;&gt;"",1+MAX($A$7:A54),"")</f>
        <v>38</v>
      </c>
      <c r="B55" s="32"/>
      <c r="C55" s="30" t="s">
        <v>129</v>
      </c>
      <c r="D55" s="141">
        <v>6</v>
      </c>
      <c r="E55" s="88">
        <v>0</v>
      </c>
      <c r="F55" s="141">
        <f t="shared" si="4"/>
        <v>6</v>
      </c>
      <c r="G55" s="107" t="s">
        <v>66</v>
      </c>
      <c r="H55" s="107"/>
      <c r="I55" s="107"/>
      <c r="J55" s="107"/>
      <c r="K55" s="156"/>
      <c r="L55" s="121">
        <f t="shared" si="5"/>
        <v>0</v>
      </c>
      <c r="M55" s="127"/>
    </row>
    <row r="56" spans="1:13" s="35" customFormat="1" ht="15.75" x14ac:dyDescent="0.25">
      <c r="A56" s="98">
        <f>IF(F56&lt;&gt;"",1+MAX($A$7:A55),"")</f>
        <v>39</v>
      </c>
      <c r="B56" s="32"/>
      <c r="C56" s="30" t="s">
        <v>130</v>
      </c>
      <c r="D56" s="141">
        <v>65</v>
      </c>
      <c r="E56" s="88">
        <v>0</v>
      </c>
      <c r="F56" s="141">
        <f t="shared" si="4"/>
        <v>65</v>
      </c>
      <c r="G56" s="107" t="s">
        <v>66</v>
      </c>
      <c r="H56" s="107"/>
      <c r="I56" s="107"/>
      <c r="J56" s="107"/>
      <c r="K56" s="156"/>
      <c r="L56" s="121">
        <f t="shared" si="5"/>
        <v>0</v>
      </c>
      <c r="M56" s="127"/>
    </row>
    <row r="57" spans="1:13" s="35" customFormat="1" ht="15.75" x14ac:dyDescent="0.25">
      <c r="A57" s="98">
        <f>IF(F57&lt;&gt;"",1+MAX($A$7:A56),"")</f>
        <v>40</v>
      </c>
      <c r="B57" s="32"/>
      <c r="C57" s="30" t="s">
        <v>131</v>
      </c>
      <c r="D57" s="141">
        <v>7</v>
      </c>
      <c r="E57" s="88">
        <v>0</v>
      </c>
      <c r="F57" s="141">
        <f t="shared" si="4"/>
        <v>7</v>
      </c>
      <c r="G57" s="107" t="s">
        <v>66</v>
      </c>
      <c r="H57" s="107"/>
      <c r="I57" s="107"/>
      <c r="J57" s="107"/>
      <c r="K57" s="156"/>
      <c r="L57" s="121">
        <f t="shared" si="5"/>
        <v>0</v>
      </c>
      <c r="M57" s="127"/>
    </row>
    <row r="58" spans="1:13" s="35" customFormat="1" ht="15.75" x14ac:dyDescent="0.25">
      <c r="A58" s="98">
        <f>IF(F58&lt;&gt;"",1+MAX($A$7:A57),"")</f>
        <v>41</v>
      </c>
      <c r="B58" s="32"/>
      <c r="C58" s="30" t="s">
        <v>132</v>
      </c>
      <c r="D58" s="141">
        <v>81</v>
      </c>
      <c r="E58" s="88">
        <v>0</v>
      </c>
      <c r="F58" s="141">
        <f t="shared" si="4"/>
        <v>81</v>
      </c>
      <c r="G58" s="107" t="s">
        <v>66</v>
      </c>
      <c r="H58" s="107"/>
      <c r="I58" s="107"/>
      <c r="J58" s="107"/>
      <c r="K58" s="156"/>
      <c r="L58" s="121">
        <f t="shared" si="5"/>
        <v>0</v>
      </c>
      <c r="M58" s="127"/>
    </row>
    <row r="59" spans="1:13" s="35" customFormat="1" ht="15.75" x14ac:dyDescent="0.25">
      <c r="A59" s="98">
        <f>IF(F59&lt;&gt;"",1+MAX($A$7:A58),"")</f>
        <v>42</v>
      </c>
      <c r="B59" s="32"/>
      <c r="C59" s="30" t="s">
        <v>133</v>
      </c>
      <c r="D59" s="141">
        <v>9</v>
      </c>
      <c r="E59" s="88">
        <v>0</v>
      </c>
      <c r="F59" s="141">
        <f t="shared" si="4"/>
        <v>9</v>
      </c>
      <c r="G59" s="107" t="s">
        <v>66</v>
      </c>
      <c r="H59" s="107"/>
      <c r="I59" s="107"/>
      <c r="J59" s="107"/>
      <c r="K59" s="156"/>
      <c r="L59" s="121">
        <f t="shared" si="5"/>
        <v>0</v>
      </c>
      <c r="M59" s="127"/>
    </row>
    <row r="60" spans="1:13" s="35" customFormat="1" ht="15.75" x14ac:dyDescent="0.25">
      <c r="A60" s="98">
        <f>IF(F60&lt;&gt;"",1+MAX($A$7:A59),"")</f>
        <v>43</v>
      </c>
      <c r="B60" s="32"/>
      <c r="C60" s="30" t="s">
        <v>134</v>
      </c>
      <c r="D60" s="141">
        <v>1</v>
      </c>
      <c r="E60" s="88">
        <v>0</v>
      </c>
      <c r="F60" s="141">
        <f t="shared" si="4"/>
        <v>1</v>
      </c>
      <c r="G60" s="107" t="s">
        <v>66</v>
      </c>
      <c r="H60" s="107"/>
      <c r="I60" s="107"/>
      <c r="J60" s="107"/>
      <c r="K60" s="156"/>
      <c r="L60" s="121">
        <f t="shared" si="5"/>
        <v>0</v>
      </c>
      <c r="M60" s="127"/>
    </row>
    <row r="61" spans="1:13" s="35" customFormat="1" ht="15.75" x14ac:dyDescent="0.25">
      <c r="A61" s="98">
        <f>IF(F61&lt;&gt;"",1+MAX($A$7:A60),"")</f>
        <v>44</v>
      </c>
      <c r="B61" s="32"/>
      <c r="C61" s="30" t="s">
        <v>140</v>
      </c>
      <c r="D61" s="141">
        <v>1</v>
      </c>
      <c r="E61" s="88">
        <v>0</v>
      </c>
      <c r="F61" s="141">
        <f t="shared" si="4"/>
        <v>1</v>
      </c>
      <c r="G61" s="107" t="s">
        <v>66</v>
      </c>
      <c r="H61" s="107"/>
      <c r="I61" s="107"/>
      <c r="J61" s="107"/>
      <c r="K61" s="156"/>
      <c r="L61" s="121">
        <f t="shared" si="5"/>
        <v>0</v>
      </c>
      <c r="M61" s="127"/>
    </row>
    <row r="62" spans="1:13" s="35" customFormat="1" ht="15.75" x14ac:dyDescent="0.25">
      <c r="A62" s="98"/>
      <c r="B62" s="32"/>
      <c r="C62" s="84"/>
      <c r="D62" s="99"/>
      <c r="E62" s="88"/>
      <c r="F62" s="31"/>
      <c r="G62" s="133"/>
      <c r="H62" s="133"/>
      <c r="I62" s="133"/>
      <c r="J62" s="133"/>
      <c r="K62" s="157"/>
      <c r="L62" s="121"/>
      <c r="M62" s="127"/>
    </row>
    <row r="63" spans="1:13" s="35" customFormat="1" x14ac:dyDescent="0.2">
      <c r="A63" s="123" t="str">
        <f>IF(F63&lt;&gt;"",1+MAX(#REF!),"")</f>
        <v/>
      </c>
      <c r="B63" s="51"/>
      <c r="C63" s="128" t="s">
        <v>120</v>
      </c>
      <c r="D63" s="31"/>
      <c r="E63" s="131"/>
      <c r="F63" s="31"/>
      <c r="G63" s="39"/>
      <c r="H63" s="39"/>
      <c r="I63" s="39"/>
      <c r="J63" s="39"/>
      <c r="K63" s="155"/>
      <c r="L63" s="41"/>
      <c r="M63" s="129"/>
    </row>
    <row r="64" spans="1:13" s="35" customFormat="1" ht="15.75" x14ac:dyDescent="0.25">
      <c r="A64" s="98">
        <f>IF(F64&lt;&gt;"",1+MAX($A$7:A63),"")</f>
        <v>45</v>
      </c>
      <c r="B64" s="32"/>
      <c r="C64" s="30" t="s">
        <v>135</v>
      </c>
      <c r="D64" s="141">
        <v>159.58000000000001</v>
      </c>
      <c r="E64" s="88">
        <v>0.1</v>
      </c>
      <c r="F64" s="141">
        <f t="shared" ref="F64:F66" si="6">D64*(1+E64)</f>
        <v>175.53800000000004</v>
      </c>
      <c r="G64" s="133" t="s">
        <v>65</v>
      </c>
      <c r="H64" s="133"/>
      <c r="I64" s="133"/>
      <c r="J64" s="133"/>
      <c r="K64" s="157"/>
      <c r="L64" s="121">
        <f t="shared" ref="L64:L68" si="7">(F64*K64)</f>
        <v>0</v>
      </c>
      <c r="M64" s="127"/>
    </row>
    <row r="65" spans="1:13" s="35" customFormat="1" ht="15.75" x14ac:dyDescent="0.25">
      <c r="A65" s="98">
        <f>IF(F65&lt;&gt;"",1+MAX($A$7:A64),"")</f>
        <v>46</v>
      </c>
      <c r="B65" s="32"/>
      <c r="C65" s="30" t="s">
        <v>136</v>
      </c>
      <c r="D65" s="141">
        <v>3</v>
      </c>
      <c r="E65" s="88">
        <v>0</v>
      </c>
      <c r="F65" s="141">
        <f t="shared" si="6"/>
        <v>3</v>
      </c>
      <c r="G65" s="107" t="s">
        <v>66</v>
      </c>
      <c r="H65" s="107"/>
      <c r="I65" s="107"/>
      <c r="J65" s="107"/>
      <c r="K65" s="156"/>
      <c r="L65" s="121">
        <f t="shared" si="7"/>
        <v>0</v>
      </c>
      <c r="M65" s="127"/>
    </row>
    <row r="66" spans="1:13" s="35" customFormat="1" ht="15.75" x14ac:dyDescent="0.25">
      <c r="A66" s="98">
        <f>IF(F66&lt;&gt;"",1+MAX($A$7:A65),"")</f>
        <v>47</v>
      </c>
      <c r="B66" s="32"/>
      <c r="C66" s="30" t="s">
        <v>137</v>
      </c>
      <c r="D66" s="141">
        <v>1507</v>
      </c>
      <c r="E66" s="88">
        <v>0.1</v>
      </c>
      <c r="F66" s="141">
        <f t="shared" si="6"/>
        <v>1657.7</v>
      </c>
      <c r="G66" s="133" t="s">
        <v>63</v>
      </c>
      <c r="H66" s="133"/>
      <c r="I66" s="133"/>
      <c r="J66" s="133"/>
      <c r="K66" s="157"/>
      <c r="L66" s="121">
        <f t="shared" si="7"/>
        <v>0</v>
      </c>
      <c r="M66" s="127"/>
    </row>
    <row r="67" spans="1:13" s="35" customFormat="1" ht="15.75" x14ac:dyDescent="0.25">
      <c r="A67" s="98">
        <f>IF(F67&lt;&gt;"",1+MAX($A$7:A66),"")</f>
        <v>48</v>
      </c>
      <c r="B67" s="32"/>
      <c r="C67" s="30" t="s">
        <v>138</v>
      </c>
      <c r="D67" s="141">
        <v>1</v>
      </c>
      <c r="E67" s="88">
        <v>0</v>
      </c>
      <c r="F67" s="141">
        <f t="shared" ref="F67:F68" si="8">D67*(1+E67)</f>
        <v>1</v>
      </c>
      <c r="G67" s="107" t="s">
        <v>66</v>
      </c>
      <c r="H67" s="107"/>
      <c r="I67" s="107"/>
      <c r="J67" s="107"/>
      <c r="K67" s="156"/>
      <c r="L67" s="121">
        <f t="shared" si="7"/>
        <v>0</v>
      </c>
      <c r="M67" s="127"/>
    </row>
    <row r="68" spans="1:13" s="35" customFormat="1" ht="15.75" x14ac:dyDescent="0.25">
      <c r="A68" s="98">
        <f>IF(F68&lt;&gt;"",1+MAX($A$7:A67),"")</f>
        <v>49</v>
      </c>
      <c r="B68" s="32"/>
      <c r="C68" s="30" t="s">
        <v>139</v>
      </c>
      <c r="D68" s="141">
        <v>1</v>
      </c>
      <c r="E68" s="88">
        <v>0</v>
      </c>
      <c r="F68" s="141">
        <f t="shared" si="8"/>
        <v>1</v>
      </c>
      <c r="G68" s="107" t="s">
        <v>66</v>
      </c>
      <c r="H68" s="107"/>
      <c r="I68" s="107"/>
      <c r="J68" s="107"/>
      <c r="K68" s="156"/>
      <c r="L68" s="121">
        <f t="shared" si="7"/>
        <v>0</v>
      </c>
      <c r="M68" s="127"/>
    </row>
    <row r="69" spans="1:13" s="35" customFormat="1" ht="15.75" x14ac:dyDescent="0.25">
      <c r="A69" s="98"/>
      <c r="B69" s="32"/>
      <c r="C69" s="84"/>
      <c r="D69" s="99"/>
      <c r="E69" s="88"/>
      <c r="F69" s="31"/>
      <c r="G69" s="133"/>
      <c r="H69" s="133"/>
      <c r="I69" s="133"/>
      <c r="J69" s="133"/>
      <c r="K69" s="157"/>
      <c r="L69" s="121"/>
      <c r="M69" s="127"/>
    </row>
    <row r="70" spans="1:13" s="35" customFormat="1" x14ac:dyDescent="0.2">
      <c r="A70" s="123" t="str">
        <f>IF(F70&lt;&gt;"",1+MAX(#REF!),"")</f>
        <v/>
      </c>
      <c r="B70" s="51"/>
      <c r="C70" s="128" t="s">
        <v>87</v>
      </c>
      <c r="D70" s="31"/>
      <c r="E70" s="131"/>
      <c r="F70" s="31"/>
      <c r="G70" s="39"/>
      <c r="H70" s="39"/>
      <c r="I70" s="39"/>
      <c r="J70" s="39"/>
      <c r="K70" s="155"/>
      <c r="L70" s="41"/>
      <c r="M70" s="129"/>
    </row>
    <row r="71" spans="1:13" s="35" customFormat="1" ht="15.75" x14ac:dyDescent="0.25">
      <c r="A71" s="98">
        <f>IF(F71&lt;&gt;"",1+MAX($A$7:A70),"")</f>
        <v>50</v>
      </c>
      <c r="B71" s="32"/>
      <c r="C71" s="30" t="s">
        <v>141</v>
      </c>
      <c r="D71" s="141">
        <v>1</v>
      </c>
      <c r="E71" s="88">
        <v>0</v>
      </c>
      <c r="F71" s="141">
        <f t="shared" ref="F71:F75" si="9">D71*(1+E71)</f>
        <v>1</v>
      </c>
      <c r="G71" s="107" t="s">
        <v>66</v>
      </c>
      <c r="H71" s="107"/>
      <c r="I71" s="107"/>
      <c r="J71" s="107"/>
      <c r="K71" s="157"/>
      <c r="L71" s="121">
        <f t="shared" ref="L71:L75" si="10">(F71*K71)</f>
        <v>0</v>
      </c>
      <c r="M71" s="127"/>
    </row>
    <row r="72" spans="1:13" s="35" customFormat="1" ht="15.75" x14ac:dyDescent="0.25">
      <c r="A72" s="98">
        <f>IF(F72&lt;&gt;"",1+MAX($A$7:A71),"")</f>
        <v>51</v>
      </c>
      <c r="B72" s="32"/>
      <c r="C72" s="30" t="s">
        <v>142</v>
      </c>
      <c r="D72" s="141">
        <v>1</v>
      </c>
      <c r="E72" s="88">
        <v>0</v>
      </c>
      <c r="F72" s="141">
        <f t="shared" si="9"/>
        <v>1</v>
      </c>
      <c r="G72" s="107" t="s">
        <v>66</v>
      </c>
      <c r="H72" s="107"/>
      <c r="I72" s="107"/>
      <c r="J72" s="107"/>
      <c r="K72" s="157"/>
      <c r="L72" s="121">
        <f t="shared" si="10"/>
        <v>0</v>
      </c>
      <c r="M72" s="127"/>
    </row>
    <row r="73" spans="1:13" s="35" customFormat="1" ht="15.75" x14ac:dyDescent="0.25">
      <c r="A73" s="98">
        <f>IF(F73&lt;&gt;"",1+MAX($A$7:A72),"")</f>
        <v>52</v>
      </c>
      <c r="B73" s="32"/>
      <c r="C73" s="30" t="s">
        <v>143</v>
      </c>
      <c r="D73" s="141">
        <v>5264</v>
      </c>
      <c r="E73" s="88">
        <v>0.1</v>
      </c>
      <c r="F73" s="141">
        <f t="shared" si="9"/>
        <v>5790.4000000000005</v>
      </c>
      <c r="G73" s="107" t="s">
        <v>63</v>
      </c>
      <c r="H73" s="107"/>
      <c r="I73" s="107"/>
      <c r="J73" s="107"/>
      <c r="K73" s="157"/>
      <c r="L73" s="121">
        <f t="shared" si="10"/>
        <v>0</v>
      </c>
      <c r="M73" s="127"/>
    </row>
    <row r="74" spans="1:13" s="35" customFormat="1" ht="15.75" x14ac:dyDescent="0.25">
      <c r="A74" s="98">
        <f>IF(F74&lt;&gt;"",1+MAX($A$7:A73),"")</f>
        <v>53</v>
      </c>
      <c r="B74" s="32"/>
      <c r="C74" s="30" t="s">
        <v>144</v>
      </c>
      <c r="D74" s="141">
        <v>2</v>
      </c>
      <c r="E74" s="88">
        <v>0</v>
      </c>
      <c r="F74" s="141">
        <f t="shared" si="9"/>
        <v>2</v>
      </c>
      <c r="G74" s="107" t="s">
        <v>66</v>
      </c>
      <c r="H74" s="107"/>
      <c r="I74" s="107"/>
      <c r="J74" s="107"/>
      <c r="K74" s="157"/>
      <c r="L74" s="121">
        <f t="shared" si="10"/>
        <v>0</v>
      </c>
      <c r="M74" s="127"/>
    </row>
    <row r="75" spans="1:13" s="35" customFormat="1" ht="15.75" x14ac:dyDescent="0.25">
      <c r="A75" s="98">
        <f>IF(F75&lt;&gt;"",1+MAX($A$7:A74),"")</f>
        <v>54</v>
      </c>
      <c r="B75" s="32"/>
      <c r="C75" s="30" t="s">
        <v>145</v>
      </c>
      <c r="D75" s="141">
        <v>1</v>
      </c>
      <c r="E75" s="88">
        <v>0</v>
      </c>
      <c r="F75" s="141">
        <f t="shared" si="9"/>
        <v>1</v>
      </c>
      <c r="G75" s="107" t="s">
        <v>66</v>
      </c>
      <c r="H75" s="107"/>
      <c r="I75" s="107"/>
      <c r="J75" s="107"/>
      <c r="K75" s="157"/>
      <c r="L75" s="121">
        <f t="shared" si="10"/>
        <v>0</v>
      </c>
      <c r="M75" s="127"/>
    </row>
    <row r="76" spans="1:13" s="35" customFormat="1" ht="15.75" x14ac:dyDescent="0.25">
      <c r="A76" s="98"/>
      <c r="B76" s="32"/>
      <c r="C76" s="84"/>
      <c r="D76" s="99"/>
      <c r="E76" s="88"/>
      <c r="F76" s="31"/>
      <c r="G76" s="107"/>
      <c r="H76" s="107"/>
      <c r="I76" s="107"/>
      <c r="J76" s="107"/>
      <c r="K76" s="157"/>
      <c r="L76" s="121"/>
      <c r="M76" s="127"/>
    </row>
    <row r="77" spans="1:13" s="35" customFormat="1" x14ac:dyDescent="0.2">
      <c r="A77" s="123" t="str">
        <f>IF(F77&lt;&gt;"",1+MAX(#REF!),"")</f>
        <v/>
      </c>
      <c r="B77" s="51"/>
      <c r="C77" s="128" t="s">
        <v>146</v>
      </c>
      <c r="D77" s="31"/>
      <c r="E77" s="131"/>
      <c r="F77" s="31"/>
      <c r="G77" s="39"/>
      <c r="H77" s="39"/>
      <c r="I77" s="39"/>
      <c r="J77" s="39"/>
      <c r="K77" s="155"/>
      <c r="L77" s="41"/>
      <c r="M77" s="129"/>
    </row>
    <row r="78" spans="1:13" s="35" customFormat="1" ht="15.75" x14ac:dyDescent="0.25">
      <c r="A78" s="98">
        <f>IF(F78&lt;&gt;"",1+MAX($A$7:A77),"")</f>
        <v>55</v>
      </c>
      <c r="B78" s="32"/>
      <c r="C78" s="30" t="s">
        <v>147</v>
      </c>
      <c r="D78" s="141">
        <v>1</v>
      </c>
      <c r="E78" s="88">
        <v>0</v>
      </c>
      <c r="F78" s="141">
        <f t="shared" ref="F78:F115" si="11">D78*(1+E78)</f>
        <v>1</v>
      </c>
      <c r="G78" s="107" t="s">
        <v>66</v>
      </c>
      <c r="H78" s="107"/>
      <c r="I78" s="107"/>
      <c r="J78" s="107"/>
      <c r="K78" s="157"/>
      <c r="L78" s="121">
        <f t="shared" ref="L78:L115" si="12">(F78*K78)</f>
        <v>0</v>
      </c>
      <c r="M78" s="127"/>
    </row>
    <row r="79" spans="1:13" s="35" customFormat="1" ht="15.75" x14ac:dyDescent="0.25">
      <c r="A79" s="98">
        <f>IF(F79&lt;&gt;"",1+MAX($A$7:A78),"")</f>
        <v>56</v>
      </c>
      <c r="B79" s="32"/>
      <c r="C79" s="30" t="s">
        <v>148</v>
      </c>
      <c r="D79" s="141">
        <v>1</v>
      </c>
      <c r="E79" s="88">
        <v>0</v>
      </c>
      <c r="F79" s="141">
        <f t="shared" si="11"/>
        <v>1</v>
      </c>
      <c r="G79" s="107" t="s">
        <v>66</v>
      </c>
      <c r="H79" s="107"/>
      <c r="I79" s="107"/>
      <c r="J79" s="107"/>
      <c r="K79" s="157"/>
      <c r="L79" s="121">
        <f t="shared" si="12"/>
        <v>0</v>
      </c>
      <c r="M79" s="127"/>
    </row>
    <row r="80" spans="1:13" s="35" customFormat="1" ht="15.75" x14ac:dyDescent="0.25">
      <c r="A80" s="98">
        <f>IF(F80&lt;&gt;"",1+MAX($A$7:A79),"")</f>
        <v>57</v>
      </c>
      <c r="B80" s="32"/>
      <c r="C80" s="30" t="s">
        <v>149</v>
      </c>
      <c r="D80" s="141">
        <v>1</v>
      </c>
      <c r="E80" s="88">
        <v>0</v>
      </c>
      <c r="F80" s="141">
        <f t="shared" si="11"/>
        <v>1</v>
      </c>
      <c r="G80" s="107" t="s">
        <v>66</v>
      </c>
      <c r="H80" s="107"/>
      <c r="I80" s="107"/>
      <c r="J80" s="107"/>
      <c r="K80" s="157"/>
      <c r="L80" s="121">
        <f t="shared" si="12"/>
        <v>0</v>
      </c>
      <c r="M80" s="127"/>
    </row>
    <row r="81" spans="1:13" s="35" customFormat="1" ht="15.75" x14ac:dyDescent="0.25">
      <c r="A81" s="98">
        <f>IF(F81&lt;&gt;"",1+MAX($A$7:A80),"")</f>
        <v>58</v>
      </c>
      <c r="B81" s="32"/>
      <c r="C81" s="30" t="s">
        <v>150</v>
      </c>
      <c r="D81" s="141">
        <v>93.27</v>
      </c>
      <c r="E81" s="88">
        <v>0.1</v>
      </c>
      <c r="F81" s="141">
        <f t="shared" si="11"/>
        <v>102.59700000000001</v>
      </c>
      <c r="G81" s="107" t="s">
        <v>65</v>
      </c>
      <c r="H81" s="107"/>
      <c r="I81" s="107"/>
      <c r="J81" s="107"/>
      <c r="K81" s="157"/>
      <c r="L81" s="121">
        <f t="shared" si="12"/>
        <v>0</v>
      </c>
      <c r="M81" s="127"/>
    </row>
    <row r="82" spans="1:13" s="35" customFormat="1" ht="15.75" x14ac:dyDescent="0.25">
      <c r="A82" s="98">
        <f>IF(F82&lt;&gt;"",1+MAX($A$7:A81),"")</f>
        <v>59</v>
      </c>
      <c r="B82" s="32"/>
      <c r="C82" s="30" t="s">
        <v>151</v>
      </c>
      <c r="D82" s="141">
        <v>53.47</v>
      </c>
      <c r="E82" s="88">
        <v>0.1</v>
      </c>
      <c r="F82" s="141">
        <f t="shared" si="11"/>
        <v>58.817</v>
      </c>
      <c r="G82" s="107" t="s">
        <v>65</v>
      </c>
      <c r="H82" s="107"/>
      <c r="I82" s="107"/>
      <c r="J82" s="107"/>
      <c r="K82" s="157"/>
      <c r="L82" s="121">
        <f t="shared" si="12"/>
        <v>0</v>
      </c>
      <c r="M82" s="127"/>
    </row>
    <row r="83" spans="1:13" s="35" customFormat="1" ht="15.75" x14ac:dyDescent="0.25">
      <c r="A83" s="98">
        <f>IF(F83&lt;&gt;"",1+MAX($A$7:A82),"")</f>
        <v>60</v>
      </c>
      <c r="B83" s="32"/>
      <c r="C83" s="30" t="s">
        <v>152</v>
      </c>
      <c r="D83" s="141">
        <v>192.44</v>
      </c>
      <c r="E83" s="88">
        <v>0.1</v>
      </c>
      <c r="F83" s="141">
        <f t="shared" si="11"/>
        <v>211.68400000000003</v>
      </c>
      <c r="G83" s="107" t="s">
        <v>65</v>
      </c>
      <c r="H83" s="107"/>
      <c r="I83" s="107"/>
      <c r="J83" s="107"/>
      <c r="K83" s="157"/>
      <c r="L83" s="121">
        <f t="shared" si="12"/>
        <v>0</v>
      </c>
      <c r="M83" s="127"/>
    </row>
    <row r="84" spans="1:13" s="35" customFormat="1" ht="15.75" x14ac:dyDescent="0.25">
      <c r="A84" s="98">
        <f>IF(F84&lt;&gt;"",1+MAX($A$7:A83),"")</f>
        <v>61</v>
      </c>
      <c r="B84" s="32"/>
      <c r="C84" s="30" t="s">
        <v>153</v>
      </c>
      <c r="D84" s="141">
        <v>2</v>
      </c>
      <c r="E84" s="88">
        <v>0</v>
      </c>
      <c r="F84" s="141">
        <f t="shared" si="11"/>
        <v>2</v>
      </c>
      <c r="G84" s="107" t="s">
        <v>66</v>
      </c>
      <c r="H84" s="107"/>
      <c r="I84" s="107"/>
      <c r="J84" s="107"/>
      <c r="K84" s="157"/>
      <c r="L84" s="121">
        <f t="shared" si="12"/>
        <v>0</v>
      </c>
      <c r="M84" s="127"/>
    </row>
    <row r="85" spans="1:13" s="35" customFormat="1" ht="15.75" x14ac:dyDescent="0.25">
      <c r="A85" s="98">
        <f>IF(F85&lt;&gt;"",1+MAX($A$7:A84),"")</f>
        <v>62</v>
      </c>
      <c r="B85" s="32"/>
      <c r="C85" s="30" t="s">
        <v>154</v>
      </c>
      <c r="D85" s="141">
        <v>5</v>
      </c>
      <c r="E85" s="88">
        <v>0</v>
      </c>
      <c r="F85" s="141">
        <f t="shared" si="11"/>
        <v>5</v>
      </c>
      <c r="G85" s="107" t="s">
        <v>66</v>
      </c>
      <c r="H85" s="107"/>
      <c r="I85" s="107"/>
      <c r="J85" s="107"/>
      <c r="K85" s="157"/>
      <c r="L85" s="121">
        <f t="shared" si="12"/>
        <v>0</v>
      </c>
      <c r="M85" s="127"/>
    </row>
    <row r="86" spans="1:13" s="35" customFormat="1" ht="15.75" x14ac:dyDescent="0.25">
      <c r="A86" s="98">
        <f>IF(F86&lt;&gt;"",1+MAX($A$7:A85),"")</f>
        <v>63</v>
      </c>
      <c r="B86" s="32"/>
      <c r="C86" s="30" t="s">
        <v>155</v>
      </c>
      <c r="D86" s="141">
        <v>135.47999999999999</v>
      </c>
      <c r="E86" s="88">
        <v>0.1</v>
      </c>
      <c r="F86" s="141">
        <f t="shared" si="11"/>
        <v>149.02799999999999</v>
      </c>
      <c r="G86" s="107" t="s">
        <v>65</v>
      </c>
      <c r="H86" s="107"/>
      <c r="I86" s="107"/>
      <c r="J86" s="107"/>
      <c r="K86" s="157"/>
      <c r="L86" s="121">
        <f t="shared" si="12"/>
        <v>0</v>
      </c>
      <c r="M86" s="127"/>
    </row>
    <row r="87" spans="1:13" s="35" customFormat="1" ht="15.75" x14ac:dyDescent="0.25">
      <c r="A87" s="98">
        <f>IF(F87&lt;&gt;"",1+MAX($A$7:A86),"")</f>
        <v>64</v>
      </c>
      <c r="B87" s="32"/>
      <c r="C87" s="30" t="s">
        <v>156</v>
      </c>
      <c r="D87" s="141">
        <v>260.37</v>
      </c>
      <c r="E87" s="88">
        <v>0.1</v>
      </c>
      <c r="F87" s="141">
        <f t="shared" si="11"/>
        <v>286.40700000000004</v>
      </c>
      <c r="G87" s="107" t="s">
        <v>65</v>
      </c>
      <c r="H87" s="107"/>
      <c r="I87" s="107"/>
      <c r="J87" s="107"/>
      <c r="K87" s="157"/>
      <c r="L87" s="121">
        <f t="shared" si="12"/>
        <v>0</v>
      </c>
      <c r="M87" s="127"/>
    </row>
    <row r="88" spans="1:13" s="35" customFormat="1" ht="15.75" x14ac:dyDescent="0.25">
      <c r="A88" s="98">
        <f>IF(F88&lt;&gt;"",1+MAX($A$7:A87),"")</f>
        <v>65</v>
      </c>
      <c r="B88" s="32"/>
      <c r="C88" s="30" t="s">
        <v>157</v>
      </c>
      <c r="D88" s="141">
        <v>634.46</v>
      </c>
      <c r="E88" s="88">
        <v>0.1</v>
      </c>
      <c r="F88" s="141">
        <f t="shared" si="11"/>
        <v>697.90600000000006</v>
      </c>
      <c r="G88" s="107" t="s">
        <v>65</v>
      </c>
      <c r="H88" s="107"/>
      <c r="I88" s="107"/>
      <c r="J88" s="107"/>
      <c r="K88" s="157"/>
      <c r="L88" s="121">
        <f t="shared" si="12"/>
        <v>0</v>
      </c>
      <c r="M88" s="127"/>
    </row>
    <row r="89" spans="1:13" s="35" customFormat="1" ht="15.75" x14ac:dyDescent="0.25">
      <c r="A89" s="98">
        <f>IF(F89&lt;&gt;"",1+MAX($A$7:A88),"")</f>
        <v>66</v>
      </c>
      <c r="B89" s="32"/>
      <c r="C89" s="30" t="s">
        <v>158</v>
      </c>
      <c r="D89" s="141">
        <v>3</v>
      </c>
      <c r="E89" s="88">
        <v>0</v>
      </c>
      <c r="F89" s="141">
        <f t="shared" si="11"/>
        <v>3</v>
      </c>
      <c r="G89" s="107" t="s">
        <v>66</v>
      </c>
      <c r="H89" s="107"/>
      <c r="I89" s="107"/>
      <c r="J89" s="107"/>
      <c r="K89" s="157"/>
      <c r="L89" s="121">
        <f t="shared" si="12"/>
        <v>0</v>
      </c>
      <c r="M89" s="127"/>
    </row>
    <row r="90" spans="1:13" s="35" customFormat="1" ht="15.75" x14ac:dyDescent="0.25">
      <c r="A90" s="98">
        <f>IF(F90&lt;&gt;"",1+MAX($A$7:A89),"")</f>
        <v>67</v>
      </c>
      <c r="B90" s="32"/>
      <c r="C90" s="30" t="s">
        <v>159</v>
      </c>
      <c r="D90" s="141">
        <v>2</v>
      </c>
      <c r="E90" s="88">
        <v>0</v>
      </c>
      <c r="F90" s="141">
        <f t="shared" si="11"/>
        <v>2</v>
      </c>
      <c r="G90" s="107" t="s">
        <v>66</v>
      </c>
      <c r="H90" s="107"/>
      <c r="I90" s="107"/>
      <c r="J90" s="107"/>
      <c r="K90" s="157"/>
      <c r="L90" s="121">
        <f t="shared" si="12"/>
        <v>0</v>
      </c>
      <c r="M90" s="127"/>
    </row>
    <row r="91" spans="1:13" s="35" customFormat="1" ht="15.75" x14ac:dyDescent="0.25">
      <c r="A91" s="98">
        <f>IF(F91&lt;&gt;"",1+MAX($A$7:A90),"")</f>
        <v>68</v>
      </c>
      <c r="B91" s="32"/>
      <c r="C91" s="30" t="s">
        <v>160</v>
      </c>
      <c r="D91" s="141">
        <v>2900</v>
      </c>
      <c r="E91" s="88">
        <v>0.1</v>
      </c>
      <c r="F91" s="141">
        <f t="shared" si="11"/>
        <v>3190.0000000000005</v>
      </c>
      <c r="G91" s="107" t="s">
        <v>63</v>
      </c>
      <c r="H91" s="107"/>
      <c r="I91" s="107"/>
      <c r="J91" s="107"/>
      <c r="K91" s="157"/>
      <c r="L91" s="121">
        <f t="shared" si="12"/>
        <v>0</v>
      </c>
      <c r="M91" s="127"/>
    </row>
    <row r="92" spans="1:13" s="35" customFormat="1" ht="15.75" x14ac:dyDescent="0.25">
      <c r="A92" s="98">
        <f>IF(F92&lt;&gt;"",1+MAX($A$7:A91),"")</f>
        <v>69</v>
      </c>
      <c r="B92" s="32"/>
      <c r="C92" s="30" t="s">
        <v>161</v>
      </c>
      <c r="D92" s="141">
        <v>5210</v>
      </c>
      <c r="E92" s="88">
        <v>0.1</v>
      </c>
      <c r="F92" s="141">
        <f t="shared" si="11"/>
        <v>5731.0000000000009</v>
      </c>
      <c r="G92" s="107" t="s">
        <v>63</v>
      </c>
      <c r="H92" s="107"/>
      <c r="I92" s="107"/>
      <c r="J92" s="107"/>
      <c r="K92" s="157"/>
      <c r="L92" s="121">
        <f t="shared" si="12"/>
        <v>0</v>
      </c>
      <c r="M92" s="127"/>
    </row>
    <row r="93" spans="1:13" s="35" customFormat="1" ht="15.75" x14ac:dyDescent="0.25">
      <c r="A93" s="98">
        <f>IF(F93&lt;&gt;"",1+MAX($A$7:A92),"")</f>
        <v>70</v>
      </c>
      <c r="B93" s="32"/>
      <c r="C93" s="30" t="s">
        <v>162</v>
      </c>
      <c r="D93" s="141">
        <v>1</v>
      </c>
      <c r="E93" s="88">
        <v>0</v>
      </c>
      <c r="F93" s="141">
        <f t="shared" si="11"/>
        <v>1</v>
      </c>
      <c r="G93" s="107" t="s">
        <v>66</v>
      </c>
      <c r="H93" s="107"/>
      <c r="I93" s="107"/>
      <c r="J93" s="107"/>
      <c r="K93" s="157"/>
      <c r="L93" s="121">
        <f t="shared" si="12"/>
        <v>0</v>
      </c>
      <c r="M93" s="127"/>
    </row>
    <row r="94" spans="1:13" s="35" customFormat="1" ht="15.75" x14ac:dyDescent="0.25">
      <c r="A94" s="98">
        <f>IF(F94&lt;&gt;"",1+MAX($A$7:A93),"")</f>
        <v>71</v>
      </c>
      <c r="B94" s="32"/>
      <c r="C94" s="30" t="s">
        <v>163</v>
      </c>
      <c r="D94" s="141">
        <v>262</v>
      </c>
      <c r="E94" s="88">
        <v>0.1</v>
      </c>
      <c r="F94" s="141">
        <f t="shared" si="11"/>
        <v>288.20000000000005</v>
      </c>
      <c r="G94" s="107" t="s">
        <v>63</v>
      </c>
      <c r="H94" s="107"/>
      <c r="I94" s="107"/>
      <c r="J94" s="107"/>
      <c r="K94" s="157"/>
      <c r="L94" s="121">
        <f t="shared" si="12"/>
        <v>0</v>
      </c>
      <c r="M94" s="127"/>
    </row>
    <row r="95" spans="1:13" s="35" customFormat="1" ht="15.75" x14ac:dyDescent="0.25">
      <c r="A95" s="98">
        <f>IF(F95&lt;&gt;"",1+MAX($A$7:A94),"")</f>
        <v>72</v>
      </c>
      <c r="B95" s="32"/>
      <c r="C95" s="30" t="s">
        <v>164</v>
      </c>
      <c r="D95" s="141">
        <v>20</v>
      </c>
      <c r="E95" s="88">
        <v>0.1</v>
      </c>
      <c r="F95" s="141">
        <f t="shared" si="11"/>
        <v>22</v>
      </c>
      <c r="G95" s="107" t="s">
        <v>63</v>
      </c>
      <c r="H95" s="107"/>
      <c r="I95" s="107"/>
      <c r="J95" s="107"/>
      <c r="K95" s="157"/>
      <c r="L95" s="121">
        <f t="shared" si="12"/>
        <v>0</v>
      </c>
      <c r="M95" s="127"/>
    </row>
    <row r="96" spans="1:13" s="35" customFormat="1" ht="15.75" x14ac:dyDescent="0.25">
      <c r="A96" s="98">
        <f>IF(F96&lt;&gt;"",1+MAX($A$7:A95),"")</f>
        <v>73</v>
      </c>
      <c r="B96" s="32"/>
      <c r="C96" s="30" t="s">
        <v>165</v>
      </c>
      <c r="D96" s="141">
        <v>2193</v>
      </c>
      <c r="E96" s="88">
        <v>0.1</v>
      </c>
      <c r="F96" s="141">
        <f t="shared" si="11"/>
        <v>2412.3000000000002</v>
      </c>
      <c r="G96" s="107" t="s">
        <v>63</v>
      </c>
      <c r="H96" s="107"/>
      <c r="I96" s="107"/>
      <c r="J96" s="107"/>
      <c r="K96" s="157"/>
      <c r="L96" s="121">
        <f t="shared" si="12"/>
        <v>0</v>
      </c>
      <c r="M96" s="127"/>
    </row>
    <row r="97" spans="1:13" s="35" customFormat="1" ht="15.75" x14ac:dyDescent="0.25">
      <c r="A97" s="98">
        <f>IF(F97&lt;&gt;"",1+MAX($A$7:A96),"")</f>
        <v>74</v>
      </c>
      <c r="B97" s="32"/>
      <c r="C97" s="30" t="s">
        <v>166</v>
      </c>
      <c r="D97" s="141">
        <v>59</v>
      </c>
      <c r="E97" s="88">
        <v>0.1</v>
      </c>
      <c r="F97" s="141">
        <f t="shared" si="11"/>
        <v>64.900000000000006</v>
      </c>
      <c r="G97" s="107" t="s">
        <v>63</v>
      </c>
      <c r="H97" s="107"/>
      <c r="I97" s="107"/>
      <c r="J97" s="107"/>
      <c r="K97" s="157"/>
      <c r="L97" s="121">
        <f t="shared" si="12"/>
        <v>0</v>
      </c>
      <c r="M97" s="127"/>
    </row>
    <row r="98" spans="1:13" s="35" customFormat="1" ht="15.75" x14ac:dyDescent="0.25">
      <c r="A98" s="98">
        <f>IF(F98&lt;&gt;"",1+MAX($A$7:A97),"")</f>
        <v>75</v>
      </c>
      <c r="B98" s="32"/>
      <c r="C98" s="30" t="s">
        <v>167</v>
      </c>
      <c r="D98" s="141">
        <v>6</v>
      </c>
      <c r="E98" s="88">
        <v>0.1</v>
      </c>
      <c r="F98" s="141">
        <f t="shared" si="11"/>
        <v>6.6000000000000005</v>
      </c>
      <c r="G98" s="107" t="s">
        <v>65</v>
      </c>
      <c r="H98" s="107"/>
      <c r="I98" s="107"/>
      <c r="J98" s="107"/>
      <c r="K98" s="157"/>
      <c r="L98" s="121">
        <f t="shared" si="12"/>
        <v>0</v>
      </c>
      <c r="M98" s="127"/>
    </row>
    <row r="99" spans="1:13" s="35" customFormat="1" ht="15.75" x14ac:dyDescent="0.25">
      <c r="A99" s="98">
        <f>IF(F99&lt;&gt;"",1+MAX($A$7:A98),"")</f>
        <v>76</v>
      </c>
      <c r="B99" s="32"/>
      <c r="C99" s="30" t="s">
        <v>168</v>
      </c>
      <c r="D99" s="141">
        <v>42.7</v>
      </c>
      <c r="E99" s="88">
        <v>0.1</v>
      </c>
      <c r="F99" s="141">
        <f t="shared" si="11"/>
        <v>46.970000000000006</v>
      </c>
      <c r="G99" s="107" t="s">
        <v>65</v>
      </c>
      <c r="H99" s="107"/>
      <c r="I99" s="107"/>
      <c r="J99" s="107"/>
      <c r="K99" s="157"/>
      <c r="L99" s="121">
        <f t="shared" si="12"/>
        <v>0</v>
      </c>
      <c r="M99" s="127"/>
    </row>
    <row r="100" spans="1:13" s="35" customFormat="1" ht="15.75" x14ac:dyDescent="0.25">
      <c r="A100" s="98">
        <f>IF(F100&lt;&gt;"",1+MAX($A$7:A99),"")</f>
        <v>77</v>
      </c>
      <c r="B100" s="32"/>
      <c r="C100" s="30" t="s">
        <v>169</v>
      </c>
      <c r="D100" s="141">
        <v>730</v>
      </c>
      <c r="E100" s="88">
        <v>0.1</v>
      </c>
      <c r="F100" s="141">
        <f t="shared" si="11"/>
        <v>803.00000000000011</v>
      </c>
      <c r="G100" s="107" t="s">
        <v>63</v>
      </c>
      <c r="H100" s="107"/>
      <c r="I100" s="107"/>
      <c r="J100" s="107"/>
      <c r="K100" s="157"/>
      <c r="L100" s="121">
        <f t="shared" si="12"/>
        <v>0</v>
      </c>
      <c r="M100" s="127"/>
    </row>
    <row r="101" spans="1:13" s="35" customFormat="1" ht="15.75" x14ac:dyDescent="0.25">
      <c r="A101" s="98">
        <f>IF(F101&lt;&gt;"",1+MAX($A$7:A100),"")</f>
        <v>78</v>
      </c>
      <c r="B101" s="32"/>
      <c r="C101" s="30" t="s">
        <v>170</v>
      </c>
      <c r="D101" s="141">
        <v>1</v>
      </c>
      <c r="E101" s="88">
        <v>0</v>
      </c>
      <c r="F101" s="141">
        <f t="shared" si="11"/>
        <v>1</v>
      </c>
      <c r="G101" s="107" t="s">
        <v>66</v>
      </c>
      <c r="H101" s="107"/>
      <c r="I101" s="107"/>
      <c r="J101" s="107"/>
      <c r="K101" s="157"/>
      <c r="L101" s="121">
        <f t="shared" si="12"/>
        <v>0</v>
      </c>
      <c r="M101" s="127"/>
    </row>
    <row r="102" spans="1:13" s="35" customFormat="1" ht="15.75" x14ac:dyDescent="0.25">
      <c r="A102" s="98">
        <f>IF(F102&lt;&gt;"",1+MAX($A$7:A101),"")</f>
        <v>79</v>
      </c>
      <c r="B102" s="32"/>
      <c r="C102" s="30" t="s">
        <v>171</v>
      </c>
      <c r="D102" s="141">
        <v>252.99</v>
      </c>
      <c r="E102" s="88">
        <v>0.1</v>
      </c>
      <c r="F102" s="141">
        <f t="shared" si="11"/>
        <v>278.28900000000004</v>
      </c>
      <c r="G102" s="107" t="s">
        <v>65</v>
      </c>
      <c r="H102" s="107"/>
      <c r="I102" s="107"/>
      <c r="J102" s="107"/>
      <c r="K102" s="157"/>
      <c r="L102" s="121">
        <f t="shared" si="12"/>
        <v>0</v>
      </c>
      <c r="M102" s="127"/>
    </row>
    <row r="103" spans="1:13" s="35" customFormat="1" ht="15.75" x14ac:dyDescent="0.25">
      <c r="A103" s="98">
        <f>IF(F103&lt;&gt;"",1+MAX($A$7:A102),"")</f>
        <v>80</v>
      </c>
      <c r="B103" s="32"/>
      <c r="C103" s="30" t="s">
        <v>172</v>
      </c>
      <c r="D103" s="141">
        <v>14.67</v>
      </c>
      <c r="E103" s="88">
        <v>0.1</v>
      </c>
      <c r="F103" s="141">
        <f t="shared" si="11"/>
        <v>16.137</v>
      </c>
      <c r="G103" s="107" t="s">
        <v>65</v>
      </c>
      <c r="H103" s="107"/>
      <c r="I103" s="107"/>
      <c r="J103" s="107"/>
      <c r="K103" s="157"/>
      <c r="L103" s="121">
        <f t="shared" si="12"/>
        <v>0</v>
      </c>
      <c r="M103" s="127"/>
    </row>
    <row r="104" spans="1:13" s="35" customFormat="1" ht="15.75" x14ac:dyDescent="0.25">
      <c r="A104" s="98">
        <f>IF(F104&lt;&gt;"",1+MAX($A$7:A103),"")</f>
        <v>81</v>
      </c>
      <c r="B104" s="32"/>
      <c r="C104" s="30" t="s">
        <v>173</v>
      </c>
      <c r="D104" s="141">
        <v>192.44</v>
      </c>
      <c r="E104" s="88">
        <v>0.1</v>
      </c>
      <c r="F104" s="141">
        <f t="shared" si="11"/>
        <v>211.68400000000003</v>
      </c>
      <c r="G104" s="107" t="s">
        <v>65</v>
      </c>
      <c r="H104" s="107"/>
      <c r="I104" s="107"/>
      <c r="J104" s="107"/>
      <c r="K104" s="157"/>
      <c r="L104" s="121">
        <f t="shared" si="12"/>
        <v>0</v>
      </c>
      <c r="M104" s="127"/>
    </row>
    <row r="105" spans="1:13" s="35" customFormat="1" ht="15.75" x14ac:dyDescent="0.25">
      <c r="A105" s="98">
        <f>IF(F105&lt;&gt;"",1+MAX($A$7:A104),"")</f>
        <v>82</v>
      </c>
      <c r="B105" s="32"/>
      <c r="C105" s="30" t="s">
        <v>174</v>
      </c>
      <c r="D105" s="141">
        <v>64</v>
      </c>
      <c r="E105" s="88">
        <v>0.1</v>
      </c>
      <c r="F105" s="141">
        <f t="shared" si="11"/>
        <v>70.400000000000006</v>
      </c>
      <c r="G105" s="107" t="s">
        <v>63</v>
      </c>
      <c r="H105" s="107"/>
      <c r="I105" s="107"/>
      <c r="J105" s="107"/>
      <c r="K105" s="157"/>
      <c r="L105" s="121">
        <f t="shared" si="12"/>
        <v>0</v>
      </c>
      <c r="M105" s="127"/>
    </row>
    <row r="106" spans="1:13" s="35" customFormat="1" ht="15.75" x14ac:dyDescent="0.25">
      <c r="A106" s="98">
        <f>IF(F106&lt;&gt;"",1+MAX($A$7:A105),"")</f>
        <v>83</v>
      </c>
      <c r="B106" s="32"/>
      <c r="C106" s="30" t="s">
        <v>175</v>
      </c>
      <c r="D106" s="141">
        <v>1</v>
      </c>
      <c r="E106" s="88">
        <v>0</v>
      </c>
      <c r="F106" s="141">
        <f t="shared" si="11"/>
        <v>1</v>
      </c>
      <c r="G106" s="107" t="s">
        <v>66</v>
      </c>
      <c r="H106" s="107"/>
      <c r="I106" s="107"/>
      <c r="J106" s="107"/>
      <c r="K106" s="157"/>
      <c r="L106" s="121">
        <f t="shared" si="12"/>
        <v>0</v>
      </c>
      <c r="M106" s="127"/>
    </row>
    <row r="107" spans="1:13" s="35" customFormat="1" ht="15.75" x14ac:dyDescent="0.25">
      <c r="A107" s="98">
        <f>IF(F107&lt;&gt;"",1+MAX($A$7:A106),"")</f>
        <v>84</v>
      </c>
      <c r="B107" s="32"/>
      <c r="C107" s="30" t="s">
        <v>176</v>
      </c>
      <c r="D107" s="141">
        <v>1</v>
      </c>
      <c r="E107" s="88">
        <v>0</v>
      </c>
      <c r="F107" s="141">
        <f t="shared" si="11"/>
        <v>1</v>
      </c>
      <c r="G107" s="107" t="s">
        <v>66</v>
      </c>
      <c r="H107" s="107"/>
      <c r="I107" s="107"/>
      <c r="J107" s="107"/>
      <c r="K107" s="157"/>
      <c r="L107" s="121">
        <f t="shared" si="12"/>
        <v>0</v>
      </c>
      <c r="M107" s="127"/>
    </row>
    <row r="108" spans="1:13" s="35" customFormat="1" ht="15.75" x14ac:dyDescent="0.25">
      <c r="A108" s="98">
        <f>IF(F108&lt;&gt;"",1+MAX($A$7:A107),"")</f>
        <v>85</v>
      </c>
      <c r="B108" s="32"/>
      <c r="C108" s="30" t="s">
        <v>177</v>
      </c>
      <c r="D108" s="141">
        <v>6503</v>
      </c>
      <c r="E108" s="88">
        <v>0.1</v>
      </c>
      <c r="F108" s="141">
        <f t="shared" si="11"/>
        <v>7153.3</v>
      </c>
      <c r="G108" s="107" t="s">
        <v>63</v>
      </c>
      <c r="H108" s="107"/>
      <c r="I108" s="107"/>
      <c r="J108" s="107"/>
      <c r="K108" s="157"/>
      <c r="L108" s="121">
        <f t="shared" si="12"/>
        <v>0</v>
      </c>
      <c r="M108" s="127"/>
    </row>
    <row r="109" spans="1:13" s="35" customFormat="1" ht="15.75" x14ac:dyDescent="0.25">
      <c r="A109" s="98">
        <f>IF(F109&lt;&gt;"",1+MAX($A$7:A108),"")</f>
        <v>86</v>
      </c>
      <c r="B109" s="32"/>
      <c r="C109" s="30" t="s">
        <v>178</v>
      </c>
      <c r="D109" s="141">
        <v>558.66999999999996</v>
      </c>
      <c r="E109" s="88">
        <v>0.1</v>
      </c>
      <c r="F109" s="141">
        <f t="shared" si="11"/>
        <v>614.53700000000003</v>
      </c>
      <c r="G109" s="107" t="s">
        <v>65</v>
      </c>
      <c r="H109" s="107"/>
      <c r="I109" s="107"/>
      <c r="J109" s="107"/>
      <c r="K109" s="157"/>
      <c r="L109" s="121">
        <f t="shared" si="12"/>
        <v>0</v>
      </c>
      <c r="M109" s="127"/>
    </row>
    <row r="110" spans="1:13" s="35" customFormat="1" ht="15.75" x14ac:dyDescent="0.25">
      <c r="A110" s="98">
        <f>IF(F110&lt;&gt;"",1+MAX($A$7:A109),"")</f>
        <v>87</v>
      </c>
      <c r="B110" s="32"/>
      <c r="C110" s="30" t="s">
        <v>179</v>
      </c>
      <c r="D110" s="141">
        <v>2</v>
      </c>
      <c r="E110" s="88">
        <v>0</v>
      </c>
      <c r="F110" s="141">
        <f t="shared" si="11"/>
        <v>2</v>
      </c>
      <c r="G110" s="107" t="s">
        <v>66</v>
      </c>
      <c r="H110" s="107"/>
      <c r="I110" s="107"/>
      <c r="J110" s="107"/>
      <c r="K110" s="157"/>
      <c r="L110" s="121">
        <f t="shared" si="12"/>
        <v>0</v>
      </c>
      <c r="M110" s="127"/>
    </row>
    <row r="111" spans="1:13" s="35" customFormat="1" ht="15.75" x14ac:dyDescent="0.25">
      <c r="A111" s="98">
        <f>IF(F111&lt;&gt;"",1+MAX($A$7:A110),"")</f>
        <v>88</v>
      </c>
      <c r="B111" s="32"/>
      <c r="C111" s="30" t="s">
        <v>180</v>
      </c>
      <c r="D111" s="141">
        <v>2</v>
      </c>
      <c r="E111" s="88">
        <v>0</v>
      </c>
      <c r="F111" s="141">
        <f t="shared" si="11"/>
        <v>2</v>
      </c>
      <c r="G111" s="107" t="s">
        <v>66</v>
      </c>
      <c r="H111" s="107"/>
      <c r="I111" s="107"/>
      <c r="J111" s="107"/>
      <c r="K111" s="157"/>
      <c r="L111" s="121">
        <f t="shared" si="12"/>
        <v>0</v>
      </c>
      <c r="M111" s="127"/>
    </row>
    <row r="112" spans="1:13" s="35" customFormat="1" ht="15.75" x14ac:dyDescent="0.25">
      <c r="A112" s="98">
        <f>IF(F112&lt;&gt;"",1+MAX($A$7:A111),"")</f>
        <v>89</v>
      </c>
      <c r="B112" s="32"/>
      <c r="C112" s="30" t="s">
        <v>181</v>
      </c>
      <c r="D112" s="141">
        <v>186.3</v>
      </c>
      <c r="E112" s="88">
        <v>0.1</v>
      </c>
      <c r="F112" s="141">
        <f t="shared" si="11"/>
        <v>204.93000000000004</v>
      </c>
      <c r="G112" s="107" t="s">
        <v>65</v>
      </c>
      <c r="H112" s="107"/>
      <c r="I112" s="107"/>
      <c r="J112" s="107"/>
      <c r="K112" s="157"/>
      <c r="L112" s="121">
        <f t="shared" si="12"/>
        <v>0</v>
      </c>
      <c r="M112" s="127"/>
    </row>
    <row r="113" spans="1:13" s="35" customFormat="1" ht="15.75" x14ac:dyDescent="0.25">
      <c r="A113" s="98">
        <f>IF(F113&lt;&gt;"",1+MAX($A$7:A112),"")</f>
        <v>90</v>
      </c>
      <c r="B113" s="32"/>
      <c r="C113" s="30" t="s">
        <v>182</v>
      </c>
      <c r="D113" s="141">
        <v>1</v>
      </c>
      <c r="E113" s="88">
        <v>0</v>
      </c>
      <c r="F113" s="141">
        <f t="shared" si="11"/>
        <v>1</v>
      </c>
      <c r="G113" s="107" t="s">
        <v>66</v>
      </c>
      <c r="H113" s="107"/>
      <c r="I113" s="107"/>
      <c r="J113" s="107"/>
      <c r="K113" s="157"/>
      <c r="L113" s="121">
        <f t="shared" si="12"/>
        <v>0</v>
      </c>
      <c r="M113" s="127"/>
    </row>
    <row r="114" spans="1:13" s="35" customFormat="1" ht="15.75" x14ac:dyDescent="0.25">
      <c r="A114" s="98">
        <f>IF(F114&lt;&gt;"",1+MAX($A$7:A113),"")</f>
        <v>91</v>
      </c>
      <c r="B114" s="32"/>
      <c r="C114" s="30" t="s">
        <v>183</v>
      </c>
      <c r="D114" s="141">
        <v>36</v>
      </c>
      <c r="E114" s="88">
        <v>0.1</v>
      </c>
      <c r="F114" s="141">
        <f t="shared" si="11"/>
        <v>39.6</v>
      </c>
      <c r="G114" s="107" t="s">
        <v>63</v>
      </c>
      <c r="H114" s="107"/>
      <c r="I114" s="107"/>
      <c r="J114" s="107"/>
      <c r="K114" s="157"/>
      <c r="L114" s="121">
        <f t="shared" si="12"/>
        <v>0</v>
      </c>
      <c r="M114" s="127"/>
    </row>
    <row r="115" spans="1:13" s="35" customFormat="1" ht="15.75" x14ac:dyDescent="0.25">
      <c r="A115" s="98">
        <f>IF(F115&lt;&gt;"",1+MAX($A$7:A114),"")</f>
        <v>92</v>
      </c>
      <c r="B115" s="32"/>
      <c r="C115" s="30" t="s">
        <v>184</v>
      </c>
      <c r="D115" s="141">
        <v>21</v>
      </c>
      <c r="E115" s="88">
        <v>0.1</v>
      </c>
      <c r="F115" s="141">
        <f t="shared" si="11"/>
        <v>23.1</v>
      </c>
      <c r="G115" s="107" t="s">
        <v>63</v>
      </c>
      <c r="H115" s="107"/>
      <c r="I115" s="107"/>
      <c r="J115" s="107"/>
      <c r="K115" s="157"/>
      <c r="L115" s="121">
        <f t="shared" si="12"/>
        <v>0</v>
      </c>
      <c r="M115" s="127"/>
    </row>
    <row r="116" spans="1:13" s="35" customFormat="1" ht="16.5" thickBot="1" x14ac:dyDescent="0.3">
      <c r="A116" s="98"/>
      <c r="B116" s="32"/>
      <c r="C116" s="84"/>
      <c r="D116" s="99"/>
      <c r="E116" s="88"/>
      <c r="F116" s="31"/>
      <c r="G116" s="133"/>
      <c r="H116" s="133"/>
      <c r="I116" s="133"/>
      <c r="J116" s="133"/>
      <c r="K116" s="157"/>
      <c r="L116" s="121"/>
      <c r="M116" s="127"/>
    </row>
    <row r="117" spans="1:13" ht="16.5" thickBot="1" x14ac:dyDescent="0.3">
      <c r="A117" s="57" t="str">
        <f>IF(F117&lt;&gt;"",1+MAX(#REF!),"")</f>
        <v/>
      </c>
      <c r="B117" s="70" t="s">
        <v>14</v>
      </c>
      <c r="C117" s="16" t="s">
        <v>13</v>
      </c>
      <c r="D117" s="47"/>
      <c r="E117" s="47"/>
      <c r="F117" s="47"/>
      <c r="G117" s="48"/>
      <c r="H117" s="48"/>
      <c r="I117" s="48"/>
      <c r="J117" s="48"/>
      <c r="K117" s="154"/>
      <c r="L117" s="78"/>
      <c r="M117" s="61">
        <f>SUM(L118:L188)</f>
        <v>0</v>
      </c>
    </row>
    <row r="118" spans="1:13" ht="15.75" x14ac:dyDescent="0.25">
      <c r="A118" s="55" t="str">
        <f>IF(F118&lt;&gt;"",1+MAX($A$117:A117),"")</f>
        <v/>
      </c>
      <c r="B118" s="79"/>
      <c r="C118" s="30"/>
      <c r="D118" s="31"/>
      <c r="E118" s="8"/>
      <c r="F118" s="99"/>
      <c r="G118" s="29"/>
      <c r="H118" s="29"/>
      <c r="I118" s="29"/>
      <c r="J118" s="29"/>
      <c r="K118" s="158"/>
      <c r="L118" s="80"/>
      <c r="M118" s="63"/>
    </row>
    <row r="119" spans="1:13" x14ac:dyDescent="0.2">
      <c r="A119" s="56" t="str">
        <f>IF(F119&lt;&gt;"",1+MAX($A$117:A118),"")</f>
        <v/>
      </c>
      <c r="B119" s="45"/>
      <c r="C119" s="86" t="s">
        <v>58</v>
      </c>
      <c r="D119" s="31"/>
      <c r="E119" s="38"/>
      <c r="F119" s="99"/>
      <c r="G119" s="39"/>
      <c r="H119" s="39"/>
      <c r="I119" s="39"/>
      <c r="J119" s="39"/>
      <c r="K119" s="159"/>
      <c r="L119" s="77"/>
      <c r="M119" s="62"/>
    </row>
    <row r="120" spans="1:13" x14ac:dyDescent="0.2">
      <c r="A120" s="55">
        <f>IF(F120&lt;&gt;"",1+MAX($A$7:A119),"")</f>
        <v>93</v>
      </c>
      <c r="B120" s="76"/>
      <c r="C120" s="30" t="s">
        <v>185</v>
      </c>
      <c r="D120" s="31">
        <f>839/27</f>
        <v>31.074074074074073</v>
      </c>
      <c r="E120" s="87">
        <v>0.1</v>
      </c>
      <c r="F120" s="99">
        <f>D120*(1+E120)</f>
        <v>34.181481481481484</v>
      </c>
      <c r="G120" s="132" t="s">
        <v>61</v>
      </c>
      <c r="H120" s="132"/>
      <c r="I120" s="132"/>
      <c r="J120" s="132"/>
      <c r="K120" s="159"/>
      <c r="L120" s="77">
        <f t="shared" ref="L120:L122" si="13">K120*F120</f>
        <v>0</v>
      </c>
      <c r="M120" s="62"/>
    </row>
    <row r="121" spans="1:13" x14ac:dyDescent="0.2">
      <c r="A121" s="55">
        <f>IF(F121&lt;&gt;"",1+MAX($A$7:A120),"")</f>
        <v>94</v>
      </c>
      <c r="B121" s="76"/>
      <c r="C121" s="30" t="s">
        <v>186</v>
      </c>
      <c r="D121" s="31">
        <f>1408/27</f>
        <v>52.148148148148145</v>
      </c>
      <c r="E121" s="87">
        <v>0.1</v>
      </c>
      <c r="F121" s="99">
        <f t="shared" ref="F121:F122" si="14">D121*(1+E121)</f>
        <v>57.362962962962968</v>
      </c>
      <c r="G121" s="132" t="s">
        <v>61</v>
      </c>
      <c r="H121" s="132"/>
      <c r="I121" s="132"/>
      <c r="J121" s="132"/>
      <c r="K121" s="159"/>
      <c r="L121" s="77">
        <f t="shared" si="13"/>
        <v>0</v>
      </c>
      <c r="M121" s="62"/>
    </row>
    <row r="122" spans="1:13" x14ac:dyDescent="0.2">
      <c r="A122" s="55">
        <f>IF(F122&lt;&gt;"",1+MAX($A$7:A121),"")</f>
        <v>95</v>
      </c>
      <c r="B122" s="76"/>
      <c r="C122" s="30" t="s">
        <v>187</v>
      </c>
      <c r="D122" s="31">
        <f>169/27</f>
        <v>6.2592592592592595</v>
      </c>
      <c r="E122" s="87">
        <v>0.1</v>
      </c>
      <c r="F122" s="99">
        <f t="shared" si="14"/>
        <v>6.8851851851851862</v>
      </c>
      <c r="G122" s="132" t="s">
        <v>61</v>
      </c>
      <c r="H122" s="132"/>
      <c r="I122" s="132"/>
      <c r="J122" s="132"/>
      <c r="K122" s="159"/>
      <c r="L122" s="77">
        <f t="shared" si="13"/>
        <v>0</v>
      </c>
      <c r="M122" s="62"/>
    </row>
    <row r="123" spans="1:13" ht="15.75" x14ac:dyDescent="0.25">
      <c r="A123" s="55"/>
      <c r="B123" s="76"/>
      <c r="C123" s="85"/>
      <c r="D123" s="31"/>
      <c r="E123" s="94"/>
      <c r="F123" s="99"/>
      <c r="G123" s="107"/>
      <c r="H123" s="107"/>
      <c r="I123" s="107"/>
      <c r="J123" s="107"/>
      <c r="K123" s="159"/>
      <c r="L123" s="77"/>
      <c r="M123" s="62"/>
    </row>
    <row r="124" spans="1:13" x14ac:dyDescent="0.2">
      <c r="A124" s="56" t="str">
        <f>IF(F124&lt;&gt;"",1+MAX($A$117:A123),"")</f>
        <v/>
      </c>
      <c r="B124" s="45"/>
      <c r="C124" s="86" t="s">
        <v>188</v>
      </c>
      <c r="D124" s="31"/>
      <c r="E124" s="38"/>
      <c r="F124" s="99"/>
      <c r="G124" s="39"/>
      <c r="H124" s="39"/>
      <c r="I124" s="39"/>
      <c r="J124" s="39"/>
      <c r="K124" s="159"/>
      <c r="L124" s="77"/>
      <c r="M124" s="62"/>
    </row>
    <row r="125" spans="1:13" x14ac:dyDescent="0.2">
      <c r="A125" s="55">
        <f>IF(F125&lt;&gt;"",1+MAX($A$7:A124),"")</f>
        <v>96</v>
      </c>
      <c r="B125" s="76"/>
      <c r="C125" s="30" t="s">
        <v>189</v>
      </c>
      <c r="D125" s="31">
        <f>((16/12)*112*15)/27</f>
        <v>82.962962962962948</v>
      </c>
      <c r="E125" s="87">
        <v>0.1</v>
      </c>
      <c r="F125" s="99">
        <f t="shared" ref="F125:F130" si="15">D125*(1+E125)</f>
        <v>91.259259259259252</v>
      </c>
      <c r="G125" s="132" t="s">
        <v>61</v>
      </c>
      <c r="H125" s="132"/>
      <c r="I125" s="132"/>
      <c r="J125" s="132"/>
      <c r="K125" s="159"/>
      <c r="L125" s="77">
        <f t="shared" ref="L125:L130" si="16">K125*F125</f>
        <v>0</v>
      </c>
      <c r="M125" s="62"/>
    </row>
    <row r="126" spans="1:13" x14ac:dyDescent="0.2">
      <c r="A126" s="55">
        <f>IF(F126&lt;&gt;"",1+MAX($A$7:A125),"")</f>
        <v>97</v>
      </c>
      <c r="B126" s="76"/>
      <c r="C126" s="30" t="s">
        <v>190</v>
      </c>
      <c r="D126" s="31">
        <f>((16/12)*112*11)/27</f>
        <v>60.839506172839499</v>
      </c>
      <c r="E126" s="87">
        <v>0.1</v>
      </c>
      <c r="F126" s="99">
        <f t="shared" si="15"/>
        <v>66.923456790123453</v>
      </c>
      <c r="G126" s="132" t="s">
        <v>61</v>
      </c>
      <c r="H126" s="132"/>
      <c r="I126" s="132"/>
      <c r="J126" s="132"/>
      <c r="K126" s="159"/>
      <c r="L126" s="77">
        <f t="shared" si="16"/>
        <v>0</v>
      </c>
      <c r="M126" s="62"/>
    </row>
    <row r="127" spans="1:13" x14ac:dyDescent="0.2">
      <c r="A127" s="55">
        <f>IF(F127&lt;&gt;"",1+MAX($A$7:A126),"")</f>
        <v>98</v>
      </c>
      <c r="B127" s="76"/>
      <c r="C127" s="30" t="s">
        <v>191</v>
      </c>
      <c r="D127" s="31">
        <f>((16/12)*112*20.01)/27</f>
        <v>110.67259259259259</v>
      </c>
      <c r="E127" s="87">
        <v>0.1</v>
      </c>
      <c r="F127" s="99">
        <f t="shared" si="15"/>
        <v>121.73985185185187</v>
      </c>
      <c r="G127" s="132" t="s">
        <v>61</v>
      </c>
      <c r="H127" s="132"/>
      <c r="I127" s="132"/>
      <c r="J127" s="132"/>
      <c r="K127" s="159"/>
      <c r="L127" s="77">
        <f t="shared" si="16"/>
        <v>0</v>
      </c>
      <c r="M127" s="62"/>
    </row>
    <row r="128" spans="1:13" x14ac:dyDescent="0.2">
      <c r="A128" s="55">
        <f>IF(F128&lt;&gt;"",1+MAX($A$7:A127),"")</f>
        <v>99</v>
      </c>
      <c r="B128" s="76"/>
      <c r="C128" s="30" t="s">
        <v>192</v>
      </c>
      <c r="D128" s="31">
        <f>((16/12)*112*14.44)/27</f>
        <v>79.865679012345666</v>
      </c>
      <c r="E128" s="87">
        <v>0.1</v>
      </c>
      <c r="F128" s="99">
        <f t="shared" si="15"/>
        <v>87.852246913580245</v>
      </c>
      <c r="G128" s="132" t="s">
        <v>61</v>
      </c>
      <c r="H128" s="132"/>
      <c r="I128" s="132"/>
      <c r="J128" s="132"/>
      <c r="K128" s="159"/>
      <c r="L128" s="77">
        <f t="shared" si="16"/>
        <v>0</v>
      </c>
      <c r="M128" s="62"/>
    </row>
    <row r="129" spans="1:13" x14ac:dyDescent="0.2">
      <c r="A129" s="55">
        <f>IF(F129&lt;&gt;"",1+MAX($A$7:A128),"")</f>
        <v>100</v>
      </c>
      <c r="B129" s="76"/>
      <c r="C129" s="30" t="s">
        <v>193</v>
      </c>
      <c r="D129" s="31">
        <f>(((10/12)*112*74.04)/27)+3+4</f>
        <v>262.94074074074081</v>
      </c>
      <c r="E129" s="87">
        <v>0.1</v>
      </c>
      <c r="F129" s="99">
        <f t="shared" si="15"/>
        <v>289.23481481481491</v>
      </c>
      <c r="G129" s="132" t="s">
        <v>61</v>
      </c>
      <c r="H129" s="132"/>
      <c r="I129" s="132"/>
      <c r="J129" s="132"/>
      <c r="K129" s="159"/>
      <c r="L129" s="77">
        <f t="shared" si="16"/>
        <v>0</v>
      </c>
      <c r="M129" s="62"/>
    </row>
    <row r="130" spans="1:13" x14ac:dyDescent="0.2">
      <c r="A130" s="55">
        <f>IF(F130&lt;&gt;"",1+MAX($A$7:A129),"")</f>
        <v>101</v>
      </c>
      <c r="B130" s="76"/>
      <c r="C130" s="30" t="s">
        <v>204</v>
      </c>
      <c r="D130" s="31">
        <v>24</v>
      </c>
      <c r="E130" s="87">
        <v>0.1</v>
      </c>
      <c r="F130" s="99">
        <f t="shared" si="15"/>
        <v>26.400000000000002</v>
      </c>
      <c r="G130" s="132" t="s">
        <v>61</v>
      </c>
      <c r="H130" s="132"/>
      <c r="I130" s="132"/>
      <c r="J130" s="132"/>
      <c r="K130" s="159"/>
      <c r="L130" s="77">
        <f t="shared" si="16"/>
        <v>0</v>
      </c>
      <c r="M130" s="62"/>
    </row>
    <row r="131" spans="1:13" ht="15.75" x14ac:dyDescent="0.25">
      <c r="A131" s="55"/>
      <c r="B131" s="76"/>
      <c r="C131" s="84"/>
      <c r="D131" s="31"/>
      <c r="E131" s="94"/>
      <c r="F131" s="99"/>
      <c r="G131" s="107"/>
      <c r="H131" s="107"/>
      <c r="I131" s="107"/>
      <c r="J131" s="107"/>
      <c r="K131" s="159"/>
      <c r="L131" s="77"/>
      <c r="M131" s="62"/>
    </row>
    <row r="132" spans="1:13" ht="15.75" x14ac:dyDescent="0.25">
      <c r="A132" s="56" t="str">
        <f>IF(F132&lt;&gt;"",1+MAX($A$117:A131),"")</f>
        <v/>
      </c>
      <c r="B132" s="45"/>
      <c r="C132" s="86" t="s">
        <v>21</v>
      </c>
      <c r="D132" s="31"/>
      <c r="E132" s="38"/>
      <c r="F132" s="99"/>
      <c r="G132" s="43"/>
      <c r="H132" s="43"/>
      <c r="I132" s="43"/>
      <c r="J132" s="43"/>
      <c r="K132" s="159"/>
      <c r="L132" s="77"/>
      <c r="M132" s="62"/>
    </row>
    <row r="133" spans="1:13" x14ac:dyDescent="0.2">
      <c r="A133" s="55">
        <f>IF(F133&lt;&gt;"",1+MAX($A$117:A132),"")</f>
        <v>102</v>
      </c>
      <c r="B133" s="76"/>
      <c r="C133" s="30" t="s">
        <v>194</v>
      </c>
      <c r="D133" s="31">
        <v>13862</v>
      </c>
      <c r="E133" s="87">
        <v>0.1</v>
      </c>
      <c r="F133" s="99">
        <f t="shared" ref="F133:F134" si="17">D133*(1+E133)</f>
        <v>15248.2</v>
      </c>
      <c r="G133" s="29" t="s">
        <v>63</v>
      </c>
      <c r="H133" s="29"/>
      <c r="I133" s="29"/>
      <c r="J133" s="29"/>
      <c r="K133" s="159"/>
      <c r="L133" s="77">
        <f t="shared" ref="L133:L134" si="18">K133*F133</f>
        <v>0</v>
      </c>
      <c r="M133" s="62"/>
    </row>
    <row r="134" spans="1:13" x14ac:dyDescent="0.2">
      <c r="A134" s="55">
        <f>IF(F134&lt;&gt;"",1+MAX($A$117:A133),"")</f>
        <v>103</v>
      </c>
      <c r="B134" s="76"/>
      <c r="C134" s="30" t="s">
        <v>205</v>
      </c>
      <c r="D134" s="31">
        <f>16377+35080+35197+6450</f>
        <v>93104</v>
      </c>
      <c r="E134" s="87">
        <v>0.1</v>
      </c>
      <c r="F134" s="99">
        <f t="shared" si="17"/>
        <v>102414.40000000001</v>
      </c>
      <c r="G134" s="29" t="s">
        <v>63</v>
      </c>
      <c r="H134" s="29"/>
      <c r="I134" s="29"/>
      <c r="J134" s="29"/>
      <c r="K134" s="159"/>
      <c r="L134" s="77">
        <f t="shared" si="18"/>
        <v>0</v>
      </c>
      <c r="M134" s="62"/>
    </row>
    <row r="135" spans="1:13" x14ac:dyDescent="0.2">
      <c r="A135" s="55">
        <f>IF(F135&lt;&gt;"",1+MAX($A$117:A134),"")</f>
        <v>104</v>
      </c>
      <c r="B135" s="76"/>
      <c r="C135" s="30" t="s">
        <v>213</v>
      </c>
      <c r="D135" s="31">
        <v>319.30512000000004</v>
      </c>
      <c r="E135" s="87">
        <v>0.1</v>
      </c>
      <c r="F135" s="99">
        <f t="shared" ref="F135:F137" si="19">D135*(1+E135)</f>
        <v>351.23563200000007</v>
      </c>
      <c r="G135" s="29" t="s">
        <v>63</v>
      </c>
      <c r="H135" s="29"/>
      <c r="I135" s="29"/>
      <c r="J135" s="29"/>
      <c r="K135" s="159"/>
      <c r="L135" s="77">
        <f t="shared" ref="L135:L137" si="20">K135*F135</f>
        <v>0</v>
      </c>
      <c r="M135" s="62"/>
    </row>
    <row r="136" spans="1:13" x14ac:dyDescent="0.2">
      <c r="A136" s="55">
        <f>IF(F136&lt;&gt;"",1+MAX($A$117:A135),"")</f>
        <v>105</v>
      </c>
      <c r="B136" s="76"/>
      <c r="C136" s="30" t="s">
        <v>214</v>
      </c>
      <c r="D136" s="31">
        <v>4800</v>
      </c>
      <c r="E136" s="87">
        <v>0.1</v>
      </c>
      <c r="F136" s="99">
        <f t="shared" si="19"/>
        <v>5280</v>
      </c>
      <c r="G136" s="29" t="s">
        <v>63</v>
      </c>
      <c r="H136" s="29"/>
      <c r="I136" s="29"/>
      <c r="J136" s="29"/>
      <c r="K136" s="159"/>
      <c r="L136" s="77">
        <f t="shared" si="20"/>
        <v>0</v>
      </c>
      <c r="M136" s="62"/>
    </row>
    <row r="137" spans="1:13" x14ac:dyDescent="0.2">
      <c r="A137" s="55">
        <f>IF(F137&lt;&gt;"",1+MAX($A$117:A136),"")</f>
        <v>106</v>
      </c>
      <c r="B137" s="76"/>
      <c r="C137" s="30" t="s">
        <v>215</v>
      </c>
      <c r="D137" s="31">
        <v>500</v>
      </c>
      <c r="E137" s="87">
        <v>0.1</v>
      </c>
      <c r="F137" s="99">
        <f t="shared" si="19"/>
        <v>550</v>
      </c>
      <c r="G137" s="29" t="s">
        <v>63</v>
      </c>
      <c r="H137" s="29"/>
      <c r="I137" s="29"/>
      <c r="J137" s="29"/>
      <c r="K137" s="159"/>
      <c r="L137" s="77">
        <f t="shared" si="20"/>
        <v>0</v>
      </c>
      <c r="M137" s="62"/>
    </row>
    <row r="138" spans="1:13" x14ac:dyDescent="0.2">
      <c r="A138" s="55"/>
      <c r="B138" s="76"/>
      <c r="C138" s="30"/>
      <c r="D138" s="31"/>
      <c r="E138" s="87"/>
      <c r="F138" s="99"/>
      <c r="G138" s="29"/>
      <c r="H138" s="29"/>
      <c r="I138" s="29"/>
      <c r="J138" s="29"/>
      <c r="K138" s="159"/>
      <c r="L138" s="77"/>
      <c r="M138" s="62"/>
    </row>
    <row r="139" spans="1:13" ht="15.75" x14ac:dyDescent="0.25">
      <c r="A139" s="56" t="str">
        <f>IF(F139&lt;&gt;"",1+MAX($A$117:A134),"")</f>
        <v/>
      </c>
      <c r="B139" s="45"/>
      <c r="C139" s="86" t="s">
        <v>195</v>
      </c>
      <c r="D139" s="31"/>
      <c r="E139" s="38"/>
      <c r="F139" s="99"/>
      <c r="G139" s="43"/>
      <c r="H139" s="43"/>
      <c r="I139" s="43"/>
      <c r="J139" s="43"/>
      <c r="K139" s="159"/>
      <c r="L139" s="77"/>
      <c r="M139" s="62"/>
    </row>
    <row r="140" spans="1:13" x14ac:dyDescent="0.2">
      <c r="A140" s="55">
        <f>IF(F140&lt;&gt;"",1+MAX($A$117:A139),"")</f>
        <v>107</v>
      </c>
      <c r="B140" s="76"/>
      <c r="C140" s="30" t="s">
        <v>196</v>
      </c>
      <c r="D140" s="31">
        <f>(0.667*2.5*197.8/27)+229.6629</f>
        <v>241.8788814814815</v>
      </c>
      <c r="E140" s="87">
        <v>0.1</v>
      </c>
      <c r="F140" s="99">
        <f t="shared" ref="F140" si="21">D140*(1+E140)</f>
        <v>266.06676962962968</v>
      </c>
      <c r="G140" s="132" t="s">
        <v>61</v>
      </c>
      <c r="H140" s="132"/>
      <c r="I140" s="132"/>
      <c r="J140" s="132"/>
      <c r="K140" s="159"/>
      <c r="L140" s="77">
        <f t="shared" ref="L140" si="22">K140*F140</f>
        <v>0</v>
      </c>
      <c r="M140" s="62"/>
    </row>
    <row r="141" spans="1:13" x14ac:dyDescent="0.2">
      <c r="A141" s="55"/>
      <c r="B141" s="76"/>
      <c r="D141" s="31"/>
      <c r="E141" s="87"/>
      <c r="F141" s="99"/>
      <c r="G141" s="29"/>
      <c r="H141" s="29"/>
      <c r="I141" s="29"/>
      <c r="J141" s="29"/>
      <c r="K141" s="159"/>
      <c r="L141" s="77"/>
      <c r="M141" s="62"/>
    </row>
    <row r="142" spans="1:13" ht="15.75" x14ac:dyDescent="0.25">
      <c r="A142" s="56" t="str">
        <f>IF(F142&lt;&gt;"",1+MAX($A$117:A140),"")</f>
        <v/>
      </c>
      <c r="B142" s="45"/>
      <c r="C142" s="86" t="s">
        <v>210</v>
      </c>
      <c r="D142" s="31"/>
      <c r="E142" s="38"/>
      <c r="F142" s="99"/>
      <c r="G142" s="43"/>
      <c r="H142" s="43"/>
      <c r="I142" s="43"/>
      <c r="J142" s="43"/>
      <c r="K142" s="159"/>
      <c r="L142" s="77"/>
      <c r="M142" s="62"/>
    </row>
    <row r="143" spans="1:13" x14ac:dyDescent="0.2">
      <c r="A143" s="55">
        <f>IF(F143&lt;&gt;"",1+MAX($A$117:A142),"")</f>
        <v>108</v>
      </c>
      <c r="B143" s="76"/>
      <c r="C143" s="30" t="s">
        <v>212</v>
      </c>
      <c r="D143" s="31">
        <f>17+33.15+7.7037037037037+6</f>
        <v>63.853703703703701</v>
      </c>
      <c r="E143" s="87">
        <v>0.1</v>
      </c>
      <c r="F143" s="99">
        <f t="shared" ref="F143:F158" si="23">D143*(1+E143)</f>
        <v>70.239074074074082</v>
      </c>
      <c r="G143" s="132" t="s">
        <v>61</v>
      </c>
      <c r="H143" s="132"/>
      <c r="I143" s="132"/>
      <c r="J143" s="132"/>
      <c r="K143" s="159"/>
      <c r="L143" s="77">
        <f t="shared" ref="L143:L158" si="24">K143*F143</f>
        <v>0</v>
      </c>
      <c r="M143" s="62"/>
    </row>
    <row r="144" spans="1:13" x14ac:dyDescent="0.2">
      <c r="A144" s="55">
        <f>IF(F144&lt;&gt;"",1+MAX($A$117:A143),"")</f>
        <v>109</v>
      </c>
      <c r="B144" s="76"/>
      <c r="C144" s="30" t="s">
        <v>228</v>
      </c>
      <c r="D144" s="31">
        <v>19.46</v>
      </c>
      <c r="E144" s="87">
        <v>0.1</v>
      </c>
      <c r="F144" s="99">
        <f t="shared" si="23"/>
        <v>21.406000000000002</v>
      </c>
      <c r="G144" s="132" t="s">
        <v>61</v>
      </c>
      <c r="H144" s="132"/>
      <c r="I144" s="132"/>
      <c r="J144" s="132"/>
      <c r="K144" s="159"/>
      <c r="L144" s="77">
        <f t="shared" si="24"/>
        <v>0</v>
      </c>
      <c r="M144" s="62"/>
    </row>
    <row r="145" spans="1:13" x14ac:dyDescent="0.2">
      <c r="A145" s="55">
        <f>IF(F145&lt;&gt;"",1+MAX($A$117:A144),"")</f>
        <v>110</v>
      </c>
      <c r="B145" s="76"/>
      <c r="C145" s="30" t="s">
        <v>229</v>
      </c>
      <c r="D145" s="31">
        <v>4.3</v>
      </c>
      <c r="E145" s="87">
        <v>0.1</v>
      </c>
      <c r="F145" s="99">
        <f t="shared" si="23"/>
        <v>4.7300000000000004</v>
      </c>
      <c r="G145" s="132" t="s">
        <v>61</v>
      </c>
      <c r="H145" s="132"/>
      <c r="I145" s="132"/>
      <c r="J145" s="132"/>
      <c r="K145" s="159"/>
      <c r="L145" s="77">
        <f t="shared" si="24"/>
        <v>0</v>
      </c>
      <c r="M145" s="62"/>
    </row>
    <row r="146" spans="1:13" x14ac:dyDescent="0.2">
      <c r="A146" s="55">
        <f>IF(F146&lt;&gt;"",1+MAX($A$117:A145),"")</f>
        <v>111</v>
      </c>
      <c r="B146" s="76"/>
      <c r="C146" s="30" t="s">
        <v>230</v>
      </c>
      <c r="D146" s="31">
        <v>5.8330000000000002</v>
      </c>
      <c r="E146" s="87">
        <v>0.1</v>
      </c>
      <c r="F146" s="99">
        <f t="shared" si="23"/>
        <v>6.4163000000000006</v>
      </c>
      <c r="G146" s="132" t="s">
        <v>61</v>
      </c>
      <c r="H146" s="132"/>
      <c r="I146" s="132"/>
      <c r="J146" s="132"/>
      <c r="K146" s="159"/>
      <c r="L146" s="77">
        <f t="shared" si="24"/>
        <v>0</v>
      </c>
      <c r="M146" s="62"/>
    </row>
    <row r="147" spans="1:13" x14ac:dyDescent="0.2">
      <c r="A147" s="55">
        <f>IF(F147&lt;&gt;"",1+MAX($A$117:A146),"")</f>
        <v>112</v>
      </c>
      <c r="B147" s="76"/>
      <c r="C147" s="30" t="s">
        <v>231</v>
      </c>
      <c r="D147" s="31">
        <v>1.2350000000000001</v>
      </c>
      <c r="E147" s="87">
        <v>0.1</v>
      </c>
      <c r="F147" s="99">
        <f t="shared" si="23"/>
        <v>1.3585000000000003</v>
      </c>
      <c r="G147" s="132" t="s">
        <v>61</v>
      </c>
      <c r="H147" s="132"/>
      <c r="I147" s="132"/>
      <c r="J147" s="132"/>
      <c r="K147" s="159"/>
      <c r="L147" s="77">
        <f t="shared" si="24"/>
        <v>0</v>
      </c>
      <c r="M147" s="62"/>
    </row>
    <row r="148" spans="1:13" x14ac:dyDescent="0.2">
      <c r="A148" s="55">
        <f>IF(F148&lt;&gt;"",1+MAX($A$117:A147),"")</f>
        <v>113</v>
      </c>
      <c r="B148" s="76"/>
      <c r="C148" s="30" t="s">
        <v>232</v>
      </c>
      <c r="D148" s="31">
        <v>23.2</v>
      </c>
      <c r="E148" s="87">
        <v>0.1</v>
      </c>
      <c r="F148" s="99">
        <f t="shared" si="23"/>
        <v>25.52</v>
      </c>
      <c r="G148" s="132" t="s">
        <v>61</v>
      </c>
      <c r="H148" s="132"/>
      <c r="I148" s="132"/>
      <c r="J148" s="132"/>
      <c r="K148" s="159"/>
      <c r="L148" s="77">
        <f t="shared" si="24"/>
        <v>0</v>
      </c>
      <c r="M148" s="62"/>
    </row>
    <row r="149" spans="1:13" x14ac:dyDescent="0.2">
      <c r="A149" s="55">
        <f>IF(F149&lt;&gt;"",1+MAX($A$117:A148),"")</f>
        <v>114</v>
      </c>
      <c r="B149" s="76"/>
      <c r="C149" s="30" t="s">
        <v>233</v>
      </c>
      <c r="D149" s="31">
        <v>8.6999999999999993</v>
      </c>
      <c r="E149" s="87">
        <v>0.1</v>
      </c>
      <c r="F149" s="99">
        <f t="shared" si="23"/>
        <v>9.57</v>
      </c>
      <c r="G149" s="132" t="s">
        <v>61</v>
      </c>
      <c r="H149" s="132"/>
      <c r="I149" s="132"/>
      <c r="J149" s="132"/>
      <c r="K149" s="159"/>
      <c r="L149" s="77">
        <f t="shared" si="24"/>
        <v>0</v>
      </c>
      <c r="M149" s="62"/>
    </row>
    <row r="150" spans="1:13" x14ac:dyDescent="0.2">
      <c r="A150" s="55">
        <f>IF(F150&lt;&gt;"",1+MAX($A$117:A149),"")</f>
        <v>115</v>
      </c>
      <c r="B150" s="76"/>
      <c r="C150" s="30" t="s">
        <v>234</v>
      </c>
      <c r="D150" s="31">
        <v>12.5</v>
      </c>
      <c r="E150" s="87">
        <v>0.1</v>
      </c>
      <c r="F150" s="99">
        <f t="shared" si="23"/>
        <v>13.750000000000002</v>
      </c>
      <c r="G150" s="132" t="s">
        <v>61</v>
      </c>
      <c r="H150" s="132"/>
      <c r="I150" s="132"/>
      <c r="J150" s="132"/>
      <c r="K150" s="159"/>
      <c r="L150" s="77">
        <f t="shared" si="24"/>
        <v>0</v>
      </c>
      <c r="M150" s="62"/>
    </row>
    <row r="151" spans="1:13" x14ac:dyDescent="0.2">
      <c r="A151" s="55">
        <f>IF(F151&lt;&gt;"",1+MAX($A$117:A150),"")</f>
        <v>116</v>
      </c>
      <c r="B151" s="76"/>
      <c r="C151" s="30" t="s">
        <v>235</v>
      </c>
      <c r="D151" s="31">
        <v>7.78</v>
      </c>
      <c r="E151" s="87">
        <v>0.1</v>
      </c>
      <c r="F151" s="99">
        <f t="shared" si="23"/>
        <v>8.5580000000000016</v>
      </c>
      <c r="G151" s="132" t="s">
        <v>61</v>
      </c>
      <c r="H151" s="132"/>
      <c r="I151" s="132"/>
      <c r="J151" s="132"/>
      <c r="K151" s="159"/>
      <c r="L151" s="77">
        <f t="shared" si="24"/>
        <v>0</v>
      </c>
      <c r="M151" s="62"/>
    </row>
    <row r="152" spans="1:13" x14ac:dyDescent="0.2">
      <c r="A152" s="55">
        <f>IF(F152&lt;&gt;"",1+MAX($A$117:A151),"")</f>
        <v>117</v>
      </c>
      <c r="B152" s="76"/>
      <c r="C152" s="30" t="s">
        <v>236</v>
      </c>
      <c r="D152" s="31">
        <v>70</v>
      </c>
      <c r="E152" s="87">
        <v>0.1</v>
      </c>
      <c r="F152" s="99">
        <f t="shared" si="23"/>
        <v>77</v>
      </c>
      <c r="G152" s="132" t="s">
        <v>61</v>
      </c>
      <c r="H152" s="132"/>
      <c r="I152" s="132"/>
      <c r="J152" s="132"/>
      <c r="K152" s="159"/>
      <c r="L152" s="77">
        <f t="shared" si="24"/>
        <v>0</v>
      </c>
      <c r="M152" s="62"/>
    </row>
    <row r="153" spans="1:13" x14ac:dyDescent="0.2">
      <c r="A153" s="55">
        <f>IF(F153&lt;&gt;"",1+MAX($A$117:A152),"")</f>
        <v>118</v>
      </c>
      <c r="B153" s="76"/>
      <c r="C153" s="30" t="s">
        <v>237</v>
      </c>
      <c r="D153" s="31">
        <v>20.58</v>
      </c>
      <c r="E153" s="87">
        <v>0.1</v>
      </c>
      <c r="F153" s="99">
        <f t="shared" si="23"/>
        <v>22.638000000000002</v>
      </c>
      <c r="G153" s="132" t="s">
        <v>61</v>
      </c>
      <c r="H153" s="132"/>
      <c r="I153" s="132"/>
      <c r="J153" s="132"/>
      <c r="K153" s="159"/>
      <c r="L153" s="77">
        <f t="shared" si="24"/>
        <v>0</v>
      </c>
      <c r="M153" s="62"/>
    </row>
    <row r="154" spans="1:13" x14ac:dyDescent="0.2">
      <c r="A154" s="55">
        <f>IF(F154&lt;&gt;"",1+MAX($A$117:A153),"")</f>
        <v>119</v>
      </c>
      <c r="B154" s="76"/>
      <c r="C154" s="30" t="s">
        <v>238</v>
      </c>
      <c r="D154" s="31">
        <v>10.3</v>
      </c>
      <c r="E154" s="87">
        <v>0.1</v>
      </c>
      <c r="F154" s="99">
        <f t="shared" si="23"/>
        <v>11.330000000000002</v>
      </c>
      <c r="G154" s="132" t="s">
        <v>61</v>
      </c>
      <c r="H154" s="132"/>
      <c r="I154" s="132"/>
      <c r="J154" s="132"/>
      <c r="K154" s="159"/>
      <c r="L154" s="77">
        <f t="shared" si="24"/>
        <v>0</v>
      </c>
      <c r="M154" s="62"/>
    </row>
    <row r="155" spans="1:13" x14ac:dyDescent="0.2">
      <c r="A155" s="55">
        <f>IF(F155&lt;&gt;"",1+MAX($A$117:A154),"")</f>
        <v>120</v>
      </c>
      <c r="B155" s="76"/>
      <c r="C155" s="30" t="s">
        <v>239</v>
      </c>
      <c r="D155" s="31">
        <v>2</v>
      </c>
      <c r="E155" s="87">
        <v>0.1</v>
      </c>
      <c r="F155" s="99">
        <f t="shared" si="23"/>
        <v>2.2000000000000002</v>
      </c>
      <c r="G155" s="132" t="s">
        <v>61</v>
      </c>
      <c r="H155" s="132"/>
      <c r="I155" s="132"/>
      <c r="J155" s="132"/>
      <c r="K155" s="159"/>
      <c r="L155" s="77">
        <f t="shared" si="24"/>
        <v>0</v>
      </c>
      <c r="M155" s="62"/>
    </row>
    <row r="156" spans="1:13" x14ac:dyDescent="0.2">
      <c r="A156" s="55">
        <f>IF(F156&lt;&gt;"",1+MAX($A$117:A155),"")</f>
        <v>121</v>
      </c>
      <c r="B156" s="76"/>
      <c r="C156" s="30" t="s">
        <v>240</v>
      </c>
      <c r="D156" s="31">
        <v>7.86</v>
      </c>
      <c r="E156" s="87">
        <v>0.1</v>
      </c>
      <c r="F156" s="99">
        <f t="shared" si="23"/>
        <v>8.6460000000000008</v>
      </c>
      <c r="G156" s="132" t="s">
        <v>61</v>
      </c>
      <c r="H156" s="132"/>
      <c r="I156" s="132"/>
      <c r="J156" s="132"/>
      <c r="K156" s="159"/>
      <c r="L156" s="77">
        <f t="shared" si="24"/>
        <v>0</v>
      </c>
      <c r="M156" s="62"/>
    </row>
    <row r="157" spans="1:13" x14ac:dyDescent="0.2">
      <c r="A157" s="55">
        <f>IF(F157&lt;&gt;"",1+MAX($A$117:A156),"")</f>
        <v>122</v>
      </c>
      <c r="B157" s="76"/>
      <c r="C157" s="30" t="s">
        <v>241</v>
      </c>
      <c r="D157" s="31">
        <v>15.7</v>
      </c>
      <c r="E157" s="87">
        <v>0.1</v>
      </c>
      <c r="F157" s="99">
        <f t="shared" si="23"/>
        <v>17.27</v>
      </c>
      <c r="G157" s="132" t="s">
        <v>61</v>
      </c>
      <c r="H157" s="132"/>
      <c r="I157" s="132"/>
      <c r="J157" s="132"/>
      <c r="K157" s="159"/>
      <c r="L157" s="77">
        <f t="shared" si="24"/>
        <v>0</v>
      </c>
      <c r="M157" s="62"/>
    </row>
    <row r="158" spans="1:13" x14ac:dyDescent="0.2">
      <c r="A158" s="55">
        <f>IF(F158&lt;&gt;"",1+MAX($A$117:A157),"")</f>
        <v>123</v>
      </c>
      <c r="B158" s="76"/>
      <c r="C158" s="30" t="s">
        <v>242</v>
      </c>
      <c r="D158" s="31">
        <v>10.11</v>
      </c>
      <c r="E158" s="87">
        <v>0.1</v>
      </c>
      <c r="F158" s="99">
        <f t="shared" si="23"/>
        <v>11.121</v>
      </c>
      <c r="G158" s="132" t="s">
        <v>61</v>
      </c>
      <c r="H158" s="132"/>
      <c r="I158" s="132"/>
      <c r="J158" s="132"/>
      <c r="K158" s="159"/>
      <c r="L158" s="77">
        <f t="shared" si="24"/>
        <v>0</v>
      </c>
      <c r="M158" s="62"/>
    </row>
    <row r="159" spans="1:13" x14ac:dyDescent="0.2">
      <c r="A159" s="55"/>
      <c r="B159" s="76"/>
      <c r="D159" s="31"/>
      <c r="E159" s="87"/>
      <c r="F159" s="99"/>
      <c r="G159" s="29"/>
      <c r="H159" s="29"/>
      <c r="I159" s="29"/>
      <c r="J159" s="29"/>
      <c r="K159" s="159"/>
      <c r="L159" s="77"/>
      <c r="M159" s="62"/>
    </row>
    <row r="160" spans="1:13" ht="15.75" x14ac:dyDescent="0.25">
      <c r="A160" s="56" t="str">
        <f>IF(F160&lt;&gt;"",1+MAX($A$117:A158),"")</f>
        <v/>
      </c>
      <c r="B160" s="45"/>
      <c r="C160" s="86" t="s">
        <v>211</v>
      </c>
      <c r="D160" s="31"/>
      <c r="E160" s="38"/>
      <c r="F160" s="99"/>
      <c r="G160" s="43"/>
      <c r="H160" s="43"/>
      <c r="I160" s="43"/>
      <c r="J160" s="43"/>
      <c r="K160" s="159"/>
      <c r="L160" s="77"/>
      <c r="M160" s="62"/>
    </row>
    <row r="161" spans="1:13" x14ac:dyDescent="0.2">
      <c r="A161" s="55">
        <f>IF(F161&lt;&gt;"",1+MAX($A$117:A160),"")</f>
        <v>124</v>
      </c>
      <c r="B161" s="76"/>
      <c r="C161" s="30" t="s">
        <v>216</v>
      </c>
      <c r="D161" s="31">
        <v>10</v>
      </c>
      <c r="E161" s="87">
        <v>0.1</v>
      </c>
      <c r="F161" s="99">
        <f t="shared" ref="F161:F172" si="25">D161*(1+E161)</f>
        <v>11</v>
      </c>
      <c r="G161" s="132" t="s">
        <v>61</v>
      </c>
      <c r="H161" s="132"/>
      <c r="I161" s="132"/>
      <c r="J161" s="132"/>
      <c r="K161" s="159"/>
      <c r="L161" s="77">
        <f t="shared" ref="L161:L172" si="26">K161*F161</f>
        <v>0</v>
      </c>
      <c r="M161" s="62"/>
    </row>
    <row r="162" spans="1:13" x14ac:dyDescent="0.2">
      <c r="A162" s="55">
        <f>IF(F162&lt;&gt;"",1+MAX($A$117:A161),"")</f>
        <v>125</v>
      </c>
      <c r="B162" s="76"/>
      <c r="C162" s="30" t="s">
        <v>217</v>
      </c>
      <c r="D162" s="31">
        <v>0.87</v>
      </c>
      <c r="E162" s="87">
        <v>0.1</v>
      </c>
      <c r="F162" s="99">
        <f t="shared" si="25"/>
        <v>0.95700000000000007</v>
      </c>
      <c r="G162" s="132" t="s">
        <v>61</v>
      </c>
      <c r="H162" s="132"/>
      <c r="I162" s="132"/>
      <c r="J162" s="132"/>
      <c r="K162" s="159"/>
      <c r="L162" s="77">
        <f t="shared" si="26"/>
        <v>0</v>
      </c>
      <c r="M162" s="62"/>
    </row>
    <row r="163" spans="1:13" x14ac:dyDescent="0.2">
      <c r="A163" s="55">
        <f>IF(F163&lt;&gt;"",1+MAX($A$117:A162),"")</f>
        <v>126</v>
      </c>
      <c r="B163" s="76"/>
      <c r="C163" s="30" t="s">
        <v>218</v>
      </c>
      <c r="D163" s="31">
        <v>0.9</v>
      </c>
      <c r="E163" s="87">
        <v>0.1</v>
      </c>
      <c r="F163" s="99">
        <f t="shared" si="25"/>
        <v>0.9900000000000001</v>
      </c>
      <c r="G163" s="132" t="s">
        <v>61</v>
      </c>
      <c r="H163" s="132"/>
      <c r="I163" s="132"/>
      <c r="J163" s="132"/>
      <c r="K163" s="159"/>
      <c r="L163" s="77">
        <f t="shared" si="26"/>
        <v>0</v>
      </c>
      <c r="M163" s="62"/>
    </row>
    <row r="164" spans="1:13" x14ac:dyDescent="0.2">
      <c r="A164" s="55">
        <f>IF(F164&lt;&gt;"",1+MAX($A$117:A163),"")</f>
        <v>127</v>
      </c>
      <c r="B164" s="76"/>
      <c r="C164" s="30" t="s">
        <v>219</v>
      </c>
      <c r="D164" s="31">
        <v>4.45</v>
      </c>
      <c r="E164" s="87">
        <v>0.1</v>
      </c>
      <c r="F164" s="99">
        <f t="shared" si="25"/>
        <v>4.8950000000000005</v>
      </c>
      <c r="G164" s="132" t="s">
        <v>61</v>
      </c>
      <c r="H164" s="132"/>
      <c r="I164" s="132"/>
      <c r="J164" s="132"/>
      <c r="K164" s="159"/>
      <c r="L164" s="77">
        <f t="shared" si="26"/>
        <v>0</v>
      </c>
      <c r="M164" s="62"/>
    </row>
    <row r="165" spans="1:13" x14ac:dyDescent="0.2">
      <c r="A165" s="55">
        <f>IF(F165&lt;&gt;"",1+MAX($A$117:A164),"")</f>
        <v>128</v>
      </c>
      <c r="B165" s="76"/>
      <c r="C165" s="30" t="s">
        <v>220</v>
      </c>
      <c r="D165" s="31">
        <v>2.19</v>
      </c>
      <c r="E165" s="87">
        <v>0.1</v>
      </c>
      <c r="F165" s="99">
        <f t="shared" si="25"/>
        <v>2.4090000000000003</v>
      </c>
      <c r="G165" s="132" t="s">
        <v>61</v>
      </c>
      <c r="H165" s="132"/>
      <c r="I165" s="132"/>
      <c r="J165" s="132"/>
      <c r="K165" s="159"/>
      <c r="L165" s="77">
        <f t="shared" si="26"/>
        <v>0</v>
      </c>
      <c r="M165" s="62"/>
    </row>
    <row r="166" spans="1:13" x14ac:dyDescent="0.2">
      <c r="A166" s="55">
        <f>IF(F166&lt;&gt;"",1+MAX($A$117:A165),"")</f>
        <v>129</v>
      </c>
      <c r="B166" s="76"/>
      <c r="C166" s="30" t="s">
        <v>221</v>
      </c>
      <c r="D166" s="31">
        <v>19.3</v>
      </c>
      <c r="E166" s="87">
        <v>0.1</v>
      </c>
      <c r="F166" s="99">
        <f t="shared" si="25"/>
        <v>21.230000000000004</v>
      </c>
      <c r="G166" s="132" t="s">
        <v>61</v>
      </c>
      <c r="H166" s="132"/>
      <c r="I166" s="132"/>
      <c r="J166" s="132"/>
      <c r="K166" s="159"/>
      <c r="L166" s="77">
        <f t="shared" si="26"/>
        <v>0</v>
      </c>
      <c r="M166" s="62"/>
    </row>
    <row r="167" spans="1:13" x14ac:dyDescent="0.2">
      <c r="A167" s="55">
        <f>IF(F167&lt;&gt;"",1+MAX($A$117:A166),"")</f>
        <v>130</v>
      </c>
      <c r="B167" s="76"/>
      <c r="C167" s="30" t="s">
        <v>222</v>
      </c>
      <c r="D167" s="31">
        <v>8.6999999999999993</v>
      </c>
      <c r="E167" s="87">
        <v>0.1</v>
      </c>
      <c r="F167" s="99">
        <f t="shared" si="25"/>
        <v>9.57</v>
      </c>
      <c r="G167" s="132" t="s">
        <v>61</v>
      </c>
      <c r="H167" s="132"/>
      <c r="I167" s="132"/>
      <c r="J167" s="132"/>
      <c r="K167" s="159"/>
      <c r="L167" s="77">
        <f t="shared" si="26"/>
        <v>0</v>
      </c>
      <c r="M167" s="62"/>
    </row>
    <row r="168" spans="1:13" x14ac:dyDescent="0.2">
      <c r="A168" s="55">
        <f>IF(F168&lt;&gt;"",1+MAX($A$117:A167),"")</f>
        <v>131</v>
      </c>
      <c r="B168" s="76"/>
      <c r="C168" s="30" t="s">
        <v>223</v>
      </c>
      <c r="D168" s="31">
        <v>4.9000000000000004</v>
      </c>
      <c r="E168" s="87">
        <v>0.1</v>
      </c>
      <c r="F168" s="99">
        <f t="shared" si="25"/>
        <v>5.3900000000000006</v>
      </c>
      <c r="G168" s="132" t="s">
        <v>61</v>
      </c>
      <c r="H168" s="132"/>
      <c r="I168" s="132"/>
      <c r="J168" s="132"/>
      <c r="K168" s="159"/>
      <c r="L168" s="77">
        <f t="shared" si="26"/>
        <v>0</v>
      </c>
      <c r="M168" s="62"/>
    </row>
    <row r="169" spans="1:13" x14ac:dyDescent="0.2">
      <c r="A169" s="55">
        <f>IF(F169&lt;&gt;"",1+MAX($A$117:A168),"")</f>
        <v>132</v>
      </c>
      <c r="B169" s="76"/>
      <c r="C169" s="30" t="s">
        <v>224</v>
      </c>
      <c r="D169" s="31">
        <v>2.8</v>
      </c>
      <c r="E169" s="87">
        <v>0.1</v>
      </c>
      <c r="F169" s="99">
        <f t="shared" si="25"/>
        <v>3.08</v>
      </c>
      <c r="G169" s="132" t="s">
        <v>61</v>
      </c>
      <c r="H169" s="132"/>
      <c r="I169" s="132"/>
      <c r="J169" s="132"/>
      <c r="K169" s="159"/>
      <c r="L169" s="77">
        <f t="shared" si="26"/>
        <v>0</v>
      </c>
      <c r="M169" s="62"/>
    </row>
    <row r="170" spans="1:13" x14ac:dyDescent="0.2">
      <c r="A170" s="55">
        <f>IF(F170&lt;&gt;"",1+MAX($A$117:A169),"")</f>
        <v>133</v>
      </c>
      <c r="B170" s="76"/>
      <c r="C170" s="30" t="s">
        <v>225</v>
      </c>
      <c r="D170" s="31">
        <v>0.4</v>
      </c>
      <c r="E170" s="87">
        <v>0.1</v>
      </c>
      <c r="F170" s="99">
        <f t="shared" si="25"/>
        <v>0.44000000000000006</v>
      </c>
      <c r="G170" s="132" t="s">
        <v>61</v>
      </c>
      <c r="H170" s="132"/>
      <c r="I170" s="132"/>
      <c r="J170" s="132"/>
      <c r="K170" s="159"/>
      <c r="L170" s="77">
        <f t="shared" si="26"/>
        <v>0</v>
      </c>
      <c r="M170" s="62"/>
    </row>
    <row r="171" spans="1:13" x14ac:dyDescent="0.2">
      <c r="A171" s="55">
        <f>IF(F171&lt;&gt;"",1+MAX($A$117:A170),"")</f>
        <v>134</v>
      </c>
      <c r="B171" s="76"/>
      <c r="C171" s="30" t="s">
        <v>226</v>
      </c>
      <c r="D171" s="31">
        <v>6</v>
      </c>
      <c r="E171" s="87">
        <v>0.1</v>
      </c>
      <c r="F171" s="99">
        <f t="shared" si="25"/>
        <v>6.6000000000000005</v>
      </c>
      <c r="G171" s="132" t="s">
        <v>61</v>
      </c>
      <c r="H171" s="132"/>
      <c r="I171" s="132"/>
      <c r="J171" s="132"/>
      <c r="K171" s="159"/>
      <c r="L171" s="77">
        <f t="shared" si="26"/>
        <v>0</v>
      </c>
      <c r="M171" s="62"/>
    </row>
    <row r="172" spans="1:13" x14ac:dyDescent="0.2">
      <c r="A172" s="55">
        <f>IF(F172&lt;&gt;"",1+MAX($A$117:A171),"")</f>
        <v>135</v>
      </c>
      <c r="B172" s="76"/>
      <c r="C172" s="30" t="s">
        <v>227</v>
      </c>
      <c r="D172" s="31">
        <v>3.1</v>
      </c>
      <c r="E172" s="87">
        <v>0.1</v>
      </c>
      <c r="F172" s="99">
        <f t="shared" si="25"/>
        <v>3.4100000000000006</v>
      </c>
      <c r="G172" s="132" t="s">
        <v>61</v>
      </c>
      <c r="H172" s="132"/>
      <c r="I172" s="132"/>
      <c r="J172" s="132"/>
      <c r="K172" s="159"/>
      <c r="L172" s="77">
        <f t="shared" si="26"/>
        <v>0</v>
      </c>
      <c r="M172" s="62"/>
    </row>
    <row r="173" spans="1:13" x14ac:dyDescent="0.2">
      <c r="A173" s="55"/>
      <c r="B173" s="76"/>
      <c r="D173" s="31"/>
      <c r="E173" s="87"/>
      <c r="F173" s="99"/>
      <c r="G173" s="29"/>
      <c r="H173" s="29"/>
      <c r="I173" s="29"/>
      <c r="J173" s="29"/>
      <c r="K173" s="159"/>
      <c r="L173" s="77"/>
      <c r="M173" s="62"/>
    </row>
    <row r="174" spans="1:13" x14ac:dyDescent="0.2">
      <c r="A174" s="55"/>
      <c r="B174" s="76"/>
      <c r="D174" s="31"/>
      <c r="E174" s="87"/>
      <c r="F174" s="99"/>
      <c r="G174" s="29"/>
      <c r="H174" s="29"/>
      <c r="I174" s="29"/>
      <c r="J174" s="29"/>
      <c r="K174" s="159"/>
      <c r="L174" s="77"/>
      <c r="M174" s="62"/>
    </row>
    <row r="175" spans="1:13" ht="15.75" x14ac:dyDescent="0.25">
      <c r="A175" s="56" t="str">
        <f>IF(F175&lt;&gt;"",1+MAX($A$117:A141),"")</f>
        <v/>
      </c>
      <c r="B175" s="45"/>
      <c r="C175" s="86" t="s">
        <v>197</v>
      </c>
      <c r="D175" s="31"/>
      <c r="E175" s="38"/>
      <c r="F175" s="99"/>
      <c r="G175" s="43"/>
      <c r="H175" s="43"/>
      <c r="I175" s="43"/>
      <c r="J175" s="43"/>
      <c r="K175" s="159"/>
      <c r="L175" s="77"/>
      <c r="M175" s="62"/>
    </row>
    <row r="176" spans="1:13" x14ac:dyDescent="0.2">
      <c r="A176" s="55">
        <f>IF(F176&lt;&gt;"",1+MAX($A$117:A175),"")</f>
        <v>136</v>
      </c>
      <c r="B176" s="76"/>
      <c r="C176" s="30" t="s">
        <v>198</v>
      </c>
      <c r="D176" s="31">
        <f>15824/27</f>
        <v>586.07407407407402</v>
      </c>
      <c r="E176" s="87">
        <v>0.1</v>
      </c>
      <c r="F176" s="99">
        <f t="shared" ref="F176:F177" si="27">D176*(1+E176)</f>
        <v>644.68148148148146</v>
      </c>
      <c r="G176" s="132" t="s">
        <v>61</v>
      </c>
      <c r="H176" s="132"/>
      <c r="I176" s="132"/>
      <c r="J176" s="132"/>
      <c r="K176" s="159"/>
      <c r="L176" s="77">
        <f t="shared" ref="L176:L177" si="28">K176*F176</f>
        <v>0</v>
      </c>
      <c r="M176" s="62"/>
    </row>
    <row r="177" spans="1:13" x14ac:dyDescent="0.2">
      <c r="A177" s="55">
        <f>IF(F177&lt;&gt;"",1+MAX($A$117:A176),"")</f>
        <v>137</v>
      </c>
      <c r="B177" s="76"/>
      <c r="C177" s="30" t="s">
        <v>199</v>
      </c>
      <c r="D177" s="31">
        <v>906</v>
      </c>
      <c r="E177" s="87">
        <v>0.1</v>
      </c>
      <c r="F177" s="99">
        <f t="shared" si="27"/>
        <v>996.60000000000014</v>
      </c>
      <c r="G177" s="132" t="s">
        <v>61</v>
      </c>
      <c r="H177" s="132"/>
      <c r="I177" s="132"/>
      <c r="J177" s="132"/>
      <c r="K177" s="159"/>
      <c r="L177" s="77">
        <f t="shared" si="28"/>
        <v>0</v>
      </c>
      <c r="M177" s="62"/>
    </row>
    <row r="178" spans="1:13" ht="15.75" x14ac:dyDescent="0.25">
      <c r="A178" s="55"/>
      <c r="B178" s="76"/>
      <c r="C178" s="84"/>
      <c r="D178" s="31"/>
      <c r="E178" s="87"/>
      <c r="F178" s="99"/>
      <c r="G178" s="29"/>
      <c r="H178" s="29"/>
      <c r="I178" s="29"/>
      <c r="J178" s="29"/>
      <c r="K178" s="159"/>
      <c r="L178" s="77"/>
      <c r="M178" s="62"/>
    </row>
    <row r="179" spans="1:13" ht="15.75" x14ac:dyDescent="0.25">
      <c r="A179" s="56" t="str">
        <f>IF(F179&lt;&gt;"",1+MAX($A$117:A177),"")</f>
        <v/>
      </c>
      <c r="B179" s="45"/>
      <c r="C179" s="86" t="s">
        <v>206</v>
      </c>
      <c r="D179" s="31"/>
      <c r="E179" s="38"/>
      <c r="F179" s="99"/>
      <c r="G179" s="43"/>
      <c r="H179" s="43"/>
      <c r="I179" s="43"/>
      <c r="J179" s="43"/>
      <c r="K179" s="159"/>
      <c r="L179" s="77"/>
      <c r="M179" s="62"/>
    </row>
    <row r="180" spans="1:13" x14ac:dyDescent="0.2">
      <c r="A180" s="55">
        <f>IF(F180&lt;&gt;"",1+MAX($A$117:A179),"")</f>
        <v>138</v>
      </c>
      <c r="B180" s="76"/>
      <c r="C180" s="30" t="s">
        <v>207</v>
      </c>
      <c r="D180" s="31">
        <f>1.2+1.48807131814815+0.97+7</f>
        <v>10.658071318148149</v>
      </c>
      <c r="E180" s="87">
        <v>0.1</v>
      </c>
      <c r="F180" s="99">
        <f t="shared" ref="F180" si="29">D180*(1+E180)</f>
        <v>11.723878449962966</v>
      </c>
      <c r="G180" s="132" t="s">
        <v>61</v>
      </c>
      <c r="H180" s="132"/>
      <c r="I180" s="132"/>
      <c r="J180" s="132"/>
      <c r="K180" s="159"/>
      <c r="L180" s="77">
        <f t="shared" ref="L180" si="30">K180*F180</f>
        <v>0</v>
      </c>
      <c r="M180" s="62"/>
    </row>
    <row r="181" spans="1:13" x14ac:dyDescent="0.2">
      <c r="A181" s="55"/>
      <c r="B181" s="76"/>
      <c r="C181" s="30"/>
      <c r="D181" s="31"/>
      <c r="E181" s="87"/>
      <c r="F181" s="99"/>
      <c r="G181" s="29"/>
      <c r="H181" s="29"/>
      <c r="I181" s="29"/>
      <c r="J181" s="29"/>
      <c r="K181" s="159"/>
      <c r="L181" s="77"/>
      <c r="M181" s="62"/>
    </row>
    <row r="182" spans="1:13" ht="15.75" x14ac:dyDescent="0.25">
      <c r="A182" s="56" t="str">
        <f>IF(F182&lt;&gt;"",1+MAX($A$117:A180),"")</f>
        <v/>
      </c>
      <c r="B182" s="45"/>
      <c r="C182" s="86" t="s">
        <v>208</v>
      </c>
      <c r="D182" s="31"/>
      <c r="E182" s="38"/>
      <c r="F182" s="99"/>
      <c r="G182" s="43"/>
      <c r="H182" s="43"/>
      <c r="I182" s="43"/>
      <c r="J182" s="43"/>
      <c r="K182" s="159"/>
      <c r="L182" s="77"/>
      <c r="M182" s="62"/>
    </row>
    <row r="183" spans="1:13" x14ac:dyDescent="0.2">
      <c r="A183" s="55">
        <f>IF(F183&lt;&gt;"",1+MAX($A$117:A182),"")</f>
        <v>139</v>
      </c>
      <c r="B183" s="76"/>
      <c r="C183" s="30" t="s">
        <v>209</v>
      </c>
      <c r="D183" s="31">
        <v>49.23</v>
      </c>
      <c r="E183" s="87">
        <v>0.1</v>
      </c>
      <c r="F183" s="99">
        <f t="shared" ref="F183" si="31">D183*(1+E183)</f>
        <v>54.152999999999999</v>
      </c>
      <c r="G183" s="132" t="s">
        <v>65</v>
      </c>
      <c r="H183" s="132"/>
      <c r="I183" s="132"/>
      <c r="J183" s="132"/>
      <c r="K183" s="159"/>
      <c r="L183" s="77">
        <f t="shared" ref="L183" si="32">K183*F183</f>
        <v>0</v>
      </c>
      <c r="M183" s="62"/>
    </row>
    <row r="184" spans="1:13" x14ac:dyDescent="0.2">
      <c r="A184" s="55"/>
      <c r="B184" s="76"/>
      <c r="C184" s="30"/>
      <c r="D184" s="31"/>
      <c r="E184" s="87"/>
      <c r="F184" s="99"/>
      <c r="G184" s="132"/>
      <c r="H184" s="132"/>
      <c r="I184" s="132"/>
      <c r="J184" s="132"/>
      <c r="K184" s="159"/>
      <c r="L184" s="77"/>
      <c r="M184" s="62"/>
    </row>
    <row r="185" spans="1:13" ht="15.75" x14ac:dyDescent="0.25">
      <c r="A185" s="56" t="str">
        <f>IF(F185&lt;&gt;"",1+MAX($A$117:A183),"")</f>
        <v/>
      </c>
      <c r="B185" s="45"/>
      <c r="C185" s="86" t="s">
        <v>672</v>
      </c>
      <c r="D185" s="31"/>
      <c r="E185" s="38"/>
      <c r="F185" s="99"/>
      <c r="G185" s="43"/>
      <c r="H185" s="43"/>
      <c r="I185" s="43"/>
      <c r="J185" s="43"/>
      <c r="K185" s="159"/>
      <c r="L185" s="77"/>
      <c r="M185" s="62"/>
    </row>
    <row r="186" spans="1:13" x14ac:dyDescent="0.2">
      <c r="A186" s="55">
        <f>IF(F186&lt;&gt;"",1+MAX($A$117:A185),"")</f>
        <v>140</v>
      </c>
      <c r="B186" s="76"/>
      <c r="C186" s="30" t="s">
        <v>673</v>
      </c>
      <c r="D186" s="31">
        <v>209</v>
      </c>
      <c r="E186" s="87">
        <v>0</v>
      </c>
      <c r="F186" s="99">
        <f t="shared" ref="F186:F187" si="33">D186*(1+E186)</f>
        <v>209</v>
      </c>
      <c r="G186" s="132" t="s">
        <v>675</v>
      </c>
      <c r="H186" s="132"/>
      <c r="I186" s="132"/>
      <c r="J186" s="132"/>
      <c r="K186" s="159"/>
      <c r="L186" s="77">
        <f t="shared" ref="L186:L187" si="34">K186*F186</f>
        <v>0</v>
      </c>
      <c r="M186" s="62"/>
    </row>
    <row r="187" spans="1:13" x14ac:dyDescent="0.2">
      <c r="A187" s="55">
        <f>IF(F187&lt;&gt;"",1+MAX($A$117:A186),"")</f>
        <v>141</v>
      </c>
      <c r="B187" s="76"/>
      <c r="C187" s="30" t="s">
        <v>674</v>
      </c>
      <c r="D187" s="31">
        <v>209</v>
      </c>
      <c r="E187" s="87">
        <v>0</v>
      </c>
      <c r="F187" s="99">
        <f t="shared" si="33"/>
        <v>209</v>
      </c>
      <c r="G187" s="132" t="s">
        <v>675</v>
      </c>
      <c r="H187" s="132"/>
      <c r="I187" s="132"/>
      <c r="J187" s="132"/>
      <c r="K187" s="159"/>
      <c r="L187" s="77">
        <f t="shared" si="34"/>
        <v>0</v>
      </c>
      <c r="M187" s="62"/>
    </row>
    <row r="188" spans="1:13" ht="15.75" thickBot="1" x14ac:dyDescent="0.25">
      <c r="A188" s="55"/>
      <c r="B188" s="76"/>
      <c r="C188" s="30"/>
      <c r="D188" s="31"/>
      <c r="E188" s="87"/>
      <c r="F188" s="99"/>
      <c r="G188" s="132"/>
      <c r="H188" s="132"/>
      <c r="I188" s="132"/>
      <c r="J188" s="132"/>
      <c r="K188" s="159"/>
      <c r="L188" s="77"/>
      <c r="M188" s="62"/>
    </row>
    <row r="189" spans="1:13" ht="16.5" thickBot="1" x14ac:dyDescent="0.3">
      <c r="A189" s="58" t="str">
        <f>IF(F189&lt;&gt;"",1+MAX($A$117:A188),"")</f>
        <v/>
      </c>
      <c r="B189" s="70" t="s">
        <v>59</v>
      </c>
      <c r="C189" s="16" t="s">
        <v>60</v>
      </c>
      <c r="D189" s="46"/>
      <c r="E189" s="17"/>
      <c r="F189" s="17"/>
      <c r="G189" s="42"/>
      <c r="H189" s="42"/>
      <c r="I189" s="42"/>
      <c r="J189" s="42"/>
      <c r="K189" s="160"/>
      <c r="L189" s="75"/>
      <c r="M189" s="61">
        <f>SUM(L190:L192)</f>
        <v>0</v>
      </c>
    </row>
    <row r="190" spans="1:13" s="35" customFormat="1" ht="15.75" x14ac:dyDescent="0.25">
      <c r="A190" s="55"/>
      <c r="B190" s="69"/>
      <c r="C190" s="85"/>
      <c r="D190" s="99"/>
      <c r="E190" s="94"/>
      <c r="F190" s="99"/>
      <c r="G190" s="43"/>
      <c r="H190" s="43"/>
      <c r="I190" s="43"/>
      <c r="J190" s="43"/>
      <c r="K190" s="157"/>
      <c r="L190" s="77"/>
      <c r="M190" s="64"/>
    </row>
    <row r="191" spans="1:13" s="35" customFormat="1" ht="15.75" x14ac:dyDescent="0.25">
      <c r="A191" s="55">
        <f>IF(F191&lt;&gt;"",1+MAX($A$117:A190),"")</f>
        <v>142</v>
      </c>
      <c r="B191" s="69"/>
      <c r="C191" s="30" t="s">
        <v>200</v>
      </c>
      <c r="D191" s="31">
        <f>(2.5*677.65)+7843+(20722)+13252+1147+2125+1405</f>
        <v>48188.125</v>
      </c>
      <c r="E191" s="87">
        <v>0.1</v>
      </c>
      <c r="F191" s="99">
        <f>D191*(1+E191)</f>
        <v>53006.937500000007</v>
      </c>
      <c r="G191" s="29" t="s">
        <v>63</v>
      </c>
      <c r="H191" s="29"/>
      <c r="I191" s="29"/>
      <c r="J191" s="29"/>
      <c r="K191" s="157"/>
      <c r="L191" s="77">
        <f>K191*F191</f>
        <v>0</v>
      </c>
      <c r="M191" s="64"/>
    </row>
    <row r="192" spans="1:13" s="35" customFormat="1" ht="16.5" thickBot="1" x14ac:dyDescent="0.3">
      <c r="A192" s="55"/>
      <c r="B192" s="69"/>
      <c r="C192" s="84"/>
      <c r="D192" s="92"/>
      <c r="E192" s="94"/>
      <c r="F192" s="90"/>
      <c r="G192" s="43"/>
      <c r="H192" s="43"/>
      <c r="I192" s="43"/>
      <c r="J192" s="43"/>
      <c r="K192" s="157"/>
      <c r="L192" s="77"/>
      <c r="M192" s="64"/>
    </row>
    <row r="193" spans="1:13" ht="16.5" thickBot="1" x14ac:dyDescent="0.3">
      <c r="A193" s="58" t="str">
        <f>IF(F193&lt;&gt;"",1+MAX($A$117:A192),"")</f>
        <v/>
      </c>
      <c r="B193" s="70" t="s">
        <v>68</v>
      </c>
      <c r="C193" s="16" t="s">
        <v>69</v>
      </c>
      <c r="D193" s="46"/>
      <c r="E193" s="17"/>
      <c r="F193" s="17"/>
      <c r="G193" s="42"/>
      <c r="H193" s="42"/>
      <c r="I193" s="42"/>
      <c r="J193" s="42"/>
      <c r="K193" s="160"/>
      <c r="L193" s="75"/>
      <c r="M193" s="61">
        <f>SUM(L195:L198)</f>
        <v>0</v>
      </c>
    </row>
    <row r="194" spans="1:13" s="35" customFormat="1" ht="15.75" x14ac:dyDescent="0.25">
      <c r="A194" s="55" t="str">
        <f>IF(F194&lt;&gt;"",1+MAX($A$117:A193),"")</f>
        <v/>
      </c>
      <c r="B194" s="69"/>
      <c r="C194" s="33"/>
      <c r="D194" s="31"/>
      <c r="E194" s="34"/>
      <c r="F194" s="99"/>
      <c r="G194" s="43"/>
      <c r="H194" s="43"/>
      <c r="I194" s="43"/>
      <c r="J194" s="43"/>
      <c r="K194" s="157"/>
      <c r="L194" s="81"/>
      <c r="M194" s="64"/>
    </row>
    <row r="195" spans="1:13" s="35" customFormat="1" ht="15.75" x14ac:dyDescent="0.25">
      <c r="A195" s="59" t="str">
        <f>IF(F195&lt;&gt;"",1+MAX($A$117:A194),"")</f>
        <v/>
      </c>
      <c r="B195" s="51"/>
      <c r="C195" s="91" t="s">
        <v>243</v>
      </c>
      <c r="D195" s="99"/>
      <c r="E195" s="41"/>
      <c r="F195" s="99"/>
      <c r="G195" s="43"/>
      <c r="H195" s="43"/>
      <c r="I195" s="43"/>
      <c r="J195" s="43"/>
      <c r="K195" s="155"/>
      <c r="L195" s="66"/>
      <c r="M195" s="65"/>
    </row>
    <row r="196" spans="1:13" s="35" customFormat="1" ht="15.75" x14ac:dyDescent="0.25">
      <c r="A196" s="55">
        <f>IF(F196&lt;&gt;"",1+MAX($A$117:A195),"")</f>
        <v>143</v>
      </c>
      <c r="B196" s="69"/>
      <c r="C196" s="30" t="s">
        <v>244</v>
      </c>
      <c r="D196" s="31">
        <v>22</v>
      </c>
      <c r="E196" s="94">
        <v>0.1</v>
      </c>
      <c r="F196" s="99">
        <f t="shared" ref="F196" si="35">D196*(1+E196)</f>
        <v>24.200000000000003</v>
      </c>
      <c r="G196" s="130" t="s">
        <v>65</v>
      </c>
      <c r="H196" s="130"/>
      <c r="I196" s="130"/>
      <c r="J196" s="130"/>
      <c r="K196" s="155"/>
      <c r="L196" s="77">
        <f t="shared" ref="L196" si="36">K196*F196</f>
        <v>0</v>
      </c>
      <c r="M196" s="93"/>
    </row>
    <row r="197" spans="1:13" s="35" customFormat="1" ht="15.75" x14ac:dyDescent="0.25">
      <c r="A197" s="55">
        <f>IF(F197&lt;&gt;"",1+MAX($A$117:A196),"")</f>
        <v>144</v>
      </c>
      <c r="B197" s="69"/>
      <c r="C197" s="30" t="s">
        <v>245</v>
      </c>
      <c r="D197" s="31">
        <v>638</v>
      </c>
      <c r="E197" s="94">
        <v>0.1</v>
      </c>
      <c r="F197" s="99">
        <f t="shared" ref="F197:F198" si="37">D197*(1+E197)</f>
        <v>701.80000000000007</v>
      </c>
      <c r="G197" s="130" t="s">
        <v>65</v>
      </c>
      <c r="H197" s="130"/>
      <c r="I197" s="130"/>
      <c r="J197" s="130"/>
      <c r="K197" s="155"/>
      <c r="L197" s="77">
        <f t="shared" ref="L197:L198" si="38">K197*F197</f>
        <v>0</v>
      </c>
      <c r="M197" s="93"/>
    </row>
    <row r="198" spans="1:13" s="35" customFormat="1" ht="15.75" x14ac:dyDescent="0.25">
      <c r="A198" s="55">
        <f>IF(F198&lt;&gt;"",1+MAX($A$117:A197),"")</f>
        <v>145</v>
      </c>
      <c r="B198" s="69"/>
      <c r="C198" s="30" t="s">
        <v>246</v>
      </c>
      <c r="D198" s="31">
        <v>61</v>
      </c>
      <c r="E198" s="94">
        <v>0.1</v>
      </c>
      <c r="F198" s="99">
        <f t="shared" si="37"/>
        <v>67.100000000000009</v>
      </c>
      <c r="G198" s="130" t="s">
        <v>65</v>
      </c>
      <c r="H198" s="130"/>
      <c r="I198" s="130"/>
      <c r="J198" s="130"/>
      <c r="K198" s="155"/>
      <c r="L198" s="77">
        <f t="shared" si="38"/>
        <v>0</v>
      </c>
      <c r="M198" s="93"/>
    </row>
    <row r="199" spans="1:13" s="35" customFormat="1" ht="16.5" thickBot="1" x14ac:dyDescent="0.3">
      <c r="A199" s="98"/>
      <c r="B199" s="32"/>
      <c r="C199" s="85"/>
      <c r="D199" s="99"/>
      <c r="E199" s="88"/>
      <c r="F199" s="99"/>
      <c r="G199" s="130"/>
      <c r="H199" s="130"/>
      <c r="I199" s="130"/>
      <c r="J199" s="130"/>
      <c r="K199" s="155"/>
      <c r="L199" s="77"/>
      <c r="M199" s="129"/>
    </row>
    <row r="200" spans="1:13" s="97" customFormat="1" ht="15.75" thickBot="1" x14ac:dyDescent="0.25">
      <c r="A200" s="95" t="str">
        <f>IF(F200&lt;&gt;"",1+MAX($A$7:A196),"")</f>
        <v/>
      </c>
      <c r="B200" s="15" t="s">
        <v>71</v>
      </c>
      <c r="C200" s="16" t="s">
        <v>72</v>
      </c>
      <c r="D200" s="104"/>
      <c r="E200" s="16"/>
      <c r="F200" s="16"/>
      <c r="G200" s="15"/>
      <c r="H200" s="15"/>
      <c r="I200" s="15"/>
      <c r="J200" s="15"/>
      <c r="K200" s="161"/>
      <c r="L200" s="16"/>
      <c r="M200" s="96">
        <f>SUM(L201:L218)</f>
        <v>0</v>
      </c>
    </row>
    <row r="201" spans="1:13" s="97" customFormat="1" x14ac:dyDescent="0.2">
      <c r="A201" s="98" t="str">
        <f>IF(F201&lt;&gt;"",1+MAX($A$7:A200),"")</f>
        <v/>
      </c>
      <c r="B201" s="105"/>
      <c r="C201" s="102"/>
      <c r="D201" s="31"/>
      <c r="E201" s="8"/>
      <c r="F201" s="100"/>
      <c r="G201" s="29"/>
      <c r="H201" s="29"/>
      <c r="I201" s="29"/>
      <c r="J201" s="29"/>
      <c r="K201" s="158"/>
      <c r="L201" s="101"/>
      <c r="M201" s="103"/>
    </row>
    <row r="202" spans="1:13" x14ac:dyDescent="0.2">
      <c r="A202" s="123" t="str">
        <f>IF(F202&lt;&gt;"",1+MAX($A$195:A201),"")</f>
        <v/>
      </c>
      <c r="B202" s="124"/>
      <c r="C202" s="116" t="s">
        <v>201</v>
      </c>
      <c r="D202" s="99"/>
      <c r="E202" s="8"/>
      <c r="F202" s="99"/>
      <c r="G202" s="39"/>
      <c r="H202" s="39"/>
      <c r="I202" s="39"/>
      <c r="J202" s="39"/>
      <c r="K202" s="159"/>
      <c r="L202" s="117"/>
      <c r="M202" s="122"/>
    </row>
    <row r="203" spans="1:13" ht="15.75" x14ac:dyDescent="0.25">
      <c r="A203" s="98">
        <f>IF(F203&lt;&gt;"",1+MAX($A$7:A202),"")</f>
        <v>146</v>
      </c>
      <c r="B203" s="110"/>
      <c r="C203" s="30" t="s">
        <v>202</v>
      </c>
      <c r="D203" s="31">
        <v>13862</v>
      </c>
      <c r="E203" s="88">
        <v>0.1</v>
      </c>
      <c r="F203" s="99">
        <f t="shared" ref="F203" si="39">D203*(1+E203)</f>
        <v>15248.2</v>
      </c>
      <c r="G203" s="43" t="s">
        <v>63</v>
      </c>
      <c r="H203" s="43"/>
      <c r="I203" s="43"/>
      <c r="J203" s="43"/>
      <c r="K203" s="158"/>
      <c r="L203" s="121">
        <f>(F203*K203)</f>
        <v>0</v>
      </c>
      <c r="M203" s="113"/>
    </row>
    <row r="204" spans="1:13" ht="15.75" x14ac:dyDescent="0.25">
      <c r="A204" s="126"/>
      <c r="B204" s="110"/>
      <c r="C204" s="85"/>
      <c r="D204" s="99"/>
      <c r="E204" s="8"/>
      <c r="F204" s="99"/>
      <c r="G204" s="29"/>
      <c r="H204" s="29"/>
      <c r="I204" s="29"/>
      <c r="J204" s="29"/>
      <c r="K204" s="158"/>
      <c r="L204" s="117"/>
      <c r="M204" s="113"/>
    </row>
    <row r="205" spans="1:13" x14ac:dyDescent="0.2">
      <c r="A205" s="123" t="str">
        <f>IF(F205&lt;&gt;"",1+MAX($A$195:A204),"")</f>
        <v/>
      </c>
      <c r="B205" s="124"/>
      <c r="C205" s="116" t="s">
        <v>86</v>
      </c>
      <c r="D205" s="99"/>
      <c r="E205" s="8"/>
      <c r="F205" s="99"/>
      <c r="G205" s="39"/>
      <c r="H205" s="39"/>
      <c r="I205" s="39"/>
      <c r="J205" s="39"/>
      <c r="K205" s="159"/>
      <c r="L205" s="117"/>
      <c r="M205" s="122"/>
    </row>
    <row r="206" spans="1:13" ht="15.75" x14ac:dyDescent="0.25">
      <c r="A206" s="98">
        <f>IF(F206&lt;&gt;"",1+MAX($A$7:A205),"")</f>
        <v>147</v>
      </c>
      <c r="B206" s="110"/>
      <c r="C206" s="85" t="s">
        <v>247</v>
      </c>
      <c r="D206" s="99">
        <v>2905</v>
      </c>
      <c r="E206" s="88">
        <v>0.1</v>
      </c>
      <c r="F206" s="99">
        <f t="shared" ref="F206:F209" si="40">D206*(1+E206)</f>
        <v>3195.5000000000005</v>
      </c>
      <c r="G206" s="132" t="s">
        <v>63</v>
      </c>
      <c r="H206" s="132"/>
      <c r="I206" s="132"/>
      <c r="J206" s="132"/>
      <c r="K206" s="158"/>
      <c r="L206" s="121">
        <f t="shared" ref="L206:L209" si="41">(F206*K206)</f>
        <v>0</v>
      </c>
      <c r="M206" s="113"/>
    </row>
    <row r="207" spans="1:13" ht="15.75" x14ac:dyDescent="0.25">
      <c r="A207" s="98">
        <f>IF(F207&lt;&gt;"",1+MAX($A$7:A206),"")</f>
        <v>148</v>
      </c>
      <c r="B207" s="110"/>
      <c r="C207" s="85" t="s">
        <v>248</v>
      </c>
      <c r="D207" s="99">
        <v>35926</v>
      </c>
      <c r="E207" s="88">
        <v>0.1</v>
      </c>
      <c r="F207" s="99">
        <f t="shared" ref="F207" si="42">D207*(1+E207)</f>
        <v>39518.600000000006</v>
      </c>
      <c r="G207" s="132" t="s">
        <v>63</v>
      </c>
      <c r="H207" s="132"/>
      <c r="I207" s="132"/>
      <c r="J207" s="132"/>
      <c r="K207" s="158"/>
      <c r="L207" s="121">
        <f t="shared" ref="L207" si="43">(F207*K207)</f>
        <v>0</v>
      </c>
      <c r="M207" s="113"/>
    </row>
    <row r="208" spans="1:13" ht="15.75" x14ac:dyDescent="0.25">
      <c r="A208" s="98">
        <f>IF(F208&lt;&gt;"",1+MAX($A$7:A207),"")</f>
        <v>149</v>
      </c>
      <c r="B208" s="110"/>
      <c r="C208" s="85" t="s">
        <v>249</v>
      </c>
      <c r="D208" s="99">
        <v>3290</v>
      </c>
      <c r="E208" s="88">
        <v>0.1</v>
      </c>
      <c r="F208" s="99">
        <f t="shared" si="40"/>
        <v>3619.0000000000005</v>
      </c>
      <c r="G208" s="132" t="s">
        <v>65</v>
      </c>
      <c r="H208" s="132"/>
      <c r="I208" s="132"/>
      <c r="J208" s="132"/>
      <c r="K208" s="158"/>
      <c r="L208" s="121">
        <f t="shared" si="41"/>
        <v>0</v>
      </c>
      <c r="M208" s="113"/>
    </row>
    <row r="209" spans="1:13" ht="15.75" x14ac:dyDescent="0.25">
      <c r="A209" s="98">
        <f>IF(F209&lt;&gt;"",1+MAX($A$7:A208),"")</f>
        <v>150</v>
      </c>
      <c r="B209" s="110"/>
      <c r="C209" s="85" t="s">
        <v>250</v>
      </c>
      <c r="D209" s="99">
        <v>85</v>
      </c>
      <c r="E209" s="88">
        <v>0.1</v>
      </c>
      <c r="F209" s="99">
        <f t="shared" si="40"/>
        <v>93.500000000000014</v>
      </c>
      <c r="G209" s="132" t="s">
        <v>65</v>
      </c>
      <c r="H209" s="132"/>
      <c r="I209" s="132"/>
      <c r="J209" s="132"/>
      <c r="K209" s="158"/>
      <c r="L209" s="121">
        <f t="shared" si="41"/>
        <v>0</v>
      </c>
      <c r="M209" s="113"/>
    </row>
    <row r="210" spans="1:13" ht="15.75" x14ac:dyDescent="0.25">
      <c r="A210" s="134"/>
      <c r="B210" s="110"/>
      <c r="C210" s="84"/>
      <c r="D210" s="99"/>
      <c r="E210" s="88"/>
      <c r="F210" s="99"/>
      <c r="G210" s="43"/>
      <c r="H210" s="43"/>
      <c r="I210" s="43"/>
      <c r="J210" s="43"/>
      <c r="K210" s="158"/>
      <c r="L210" s="121"/>
      <c r="M210" s="113"/>
    </row>
    <row r="211" spans="1:13" x14ac:dyDescent="0.2">
      <c r="A211" s="56"/>
      <c r="B211" s="45"/>
      <c r="C211" s="86" t="s">
        <v>73</v>
      </c>
      <c r="D211" s="37"/>
      <c r="E211" s="38"/>
      <c r="F211" s="106"/>
      <c r="G211" s="39"/>
      <c r="H211" s="39"/>
      <c r="I211" s="39"/>
      <c r="J211" s="39"/>
      <c r="K211" s="159"/>
      <c r="L211" s="77"/>
      <c r="M211" s="62"/>
    </row>
    <row r="212" spans="1:13" ht="15.75" x14ac:dyDescent="0.25">
      <c r="A212" s="98">
        <f>IF(F212&lt;&gt;"",1+MAX($A$7:A211),"")</f>
        <v>151</v>
      </c>
      <c r="B212" s="76"/>
      <c r="C212" s="84" t="s">
        <v>251</v>
      </c>
      <c r="D212" s="99">
        <v>7480</v>
      </c>
      <c r="E212" s="89">
        <v>0.1</v>
      </c>
      <c r="F212" s="142">
        <f t="shared" ref="F212:F217" si="44">D212*(1+E212)</f>
        <v>8228</v>
      </c>
      <c r="G212" s="43" t="s">
        <v>63</v>
      </c>
      <c r="H212" s="43"/>
      <c r="I212" s="43"/>
      <c r="J212" s="43"/>
      <c r="K212" s="159"/>
      <c r="L212" s="77">
        <f t="shared" ref="L212:L217" si="45">F212*K212</f>
        <v>0</v>
      </c>
      <c r="M212" s="62"/>
    </row>
    <row r="213" spans="1:13" ht="15.75" x14ac:dyDescent="0.25">
      <c r="A213" s="98">
        <f>IF(F213&lt;&gt;"",1+MAX($A$7:A212),"")</f>
        <v>152</v>
      </c>
      <c r="B213" s="76"/>
      <c r="C213" s="84" t="s">
        <v>252</v>
      </c>
      <c r="D213" s="99">
        <v>2005</v>
      </c>
      <c r="E213" s="89">
        <v>0.1</v>
      </c>
      <c r="F213" s="142">
        <f t="shared" si="44"/>
        <v>2205.5</v>
      </c>
      <c r="G213" s="43" t="s">
        <v>63</v>
      </c>
      <c r="H213" s="43"/>
      <c r="I213" s="43"/>
      <c r="J213" s="43"/>
      <c r="K213" s="159"/>
      <c r="L213" s="77">
        <f t="shared" si="45"/>
        <v>0</v>
      </c>
      <c r="M213" s="62"/>
    </row>
    <row r="214" spans="1:13" ht="15.75" x14ac:dyDescent="0.25">
      <c r="A214" s="98">
        <f>IF(F214&lt;&gt;"",1+MAX($A$7:A213),"")</f>
        <v>153</v>
      </c>
      <c r="B214" s="76"/>
      <c r="C214" s="84" t="s">
        <v>253</v>
      </c>
      <c r="D214" s="99">
        <v>7480</v>
      </c>
      <c r="E214" s="89">
        <v>0.1</v>
      </c>
      <c r="F214" s="142">
        <f t="shared" si="44"/>
        <v>8228</v>
      </c>
      <c r="G214" s="43" t="s">
        <v>63</v>
      </c>
      <c r="H214" s="43"/>
      <c r="I214" s="43"/>
      <c r="J214" s="43"/>
      <c r="K214" s="159"/>
      <c r="L214" s="77">
        <f t="shared" si="45"/>
        <v>0</v>
      </c>
      <c r="M214" s="62"/>
    </row>
    <row r="215" spans="1:13" ht="15.75" x14ac:dyDescent="0.25">
      <c r="A215" s="98">
        <f>IF(F215&lt;&gt;"",1+MAX($A$7:A214),"")</f>
        <v>154</v>
      </c>
      <c r="B215" s="76"/>
      <c r="C215" s="84" t="s">
        <v>254</v>
      </c>
      <c r="D215" s="99">
        <v>1432</v>
      </c>
      <c r="E215" s="89">
        <v>0.1</v>
      </c>
      <c r="F215" s="142">
        <f t="shared" si="44"/>
        <v>1575.2</v>
      </c>
      <c r="G215" s="43" t="s">
        <v>63</v>
      </c>
      <c r="H215" s="43"/>
      <c r="I215" s="43"/>
      <c r="J215" s="43"/>
      <c r="K215" s="159"/>
      <c r="L215" s="77">
        <f t="shared" si="45"/>
        <v>0</v>
      </c>
      <c r="M215" s="62"/>
    </row>
    <row r="216" spans="1:13" ht="15.75" x14ac:dyDescent="0.25">
      <c r="A216" s="98">
        <f>IF(F216&lt;&gt;"",1+MAX($A$7:A215),"")</f>
        <v>155</v>
      </c>
      <c r="B216" s="76"/>
      <c r="C216" s="84" t="s">
        <v>255</v>
      </c>
      <c r="D216" s="99">
        <v>573</v>
      </c>
      <c r="E216" s="89">
        <v>0.1</v>
      </c>
      <c r="F216" s="142">
        <f t="shared" si="44"/>
        <v>630.30000000000007</v>
      </c>
      <c r="G216" s="43" t="s">
        <v>65</v>
      </c>
      <c r="H216" s="43"/>
      <c r="I216" s="43"/>
      <c r="J216" s="43"/>
      <c r="K216" s="159"/>
      <c r="L216" s="77">
        <f t="shared" si="45"/>
        <v>0</v>
      </c>
      <c r="M216" s="62"/>
    </row>
    <row r="217" spans="1:13" ht="15.75" x14ac:dyDescent="0.25">
      <c r="A217" s="98">
        <f>IF(F217&lt;&gt;"",1+MAX($A$7:A216),"")</f>
        <v>156</v>
      </c>
      <c r="B217" s="76"/>
      <c r="C217" s="84" t="s">
        <v>256</v>
      </c>
      <c r="D217" s="99">
        <v>8</v>
      </c>
      <c r="E217" s="89">
        <v>0</v>
      </c>
      <c r="F217" s="142">
        <f t="shared" si="44"/>
        <v>8</v>
      </c>
      <c r="G217" s="43" t="s">
        <v>66</v>
      </c>
      <c r="H217" s="43"/>
      <c r="I217" s="43"/>
      <c r="J217" s="43"/>
      <c r="K217" s="159"/>
      <c r="L217" s="77">
        <f t="shared" si="45"/>
        <v>0</v>
      </c>
      <c r="M217" s="62"/>
    </row>
    <row r="218" spans="1:13" ht="16.5" thickBot="1" x14ac:dyDescent="0.3">
      <c r="A218" s="134"/>
      <c r="B218" s="120"/>
      <c r="C218" s="84"/>
      <c r="D218" s="85"/>
      <c r="E218" s="89"/>
      <c r="F218" s="142"/>
      <c r="G218" s="43"/>
      <c r="H218" s="43"/>
      <c r="I218" s="43"/>
      <c r="J218" s="43"/>
      <c r="K218" s="159"/>
      <c r="L218" s="117"/>
      <c r="M218" s="62"/>
    </row>
    <row r="219" spans="1:13" ht="16.5" thickBot="1" x14ac:dyDescent="0.3">
      <c r="A219" s="58" t="str">
        <f>IF(F219&lt;&gt;"",1+MAX($A$7:A218),"")</f>
        <v/>
      </c>
      <c r="B219" s="70"/>
      <c r="C219" s="16" t="s">
        <v>257</v>
      </c>
      <c r="D219" s="46"/>
      <c r="E219" s="17"/>
      <c r="F219" s="17"/>
      <c r="G219" s="42"/>
      <c r="H219" s="42"/>
      <c r="I219" s="42"/>
      <c r="J219" s="42"/>
      <c r="K219" s="160"/>
      <c r="L219" s="75"/>
      <c r="M219" s="61">
        <f>SUM(L222:L546)</f>
        <v>0</v>
      </c>
    </row>
    <row r="220" spans="1:13" ht="15.75" x14ac:dyDescent="0.25">
      <c r="A220" s="55"/>
      <c r="B220" s="76"/>
      <c r="C220" s="85"/>
      <c r="D220" s="85"/>
      <c r="E220" s="38"/>
      <c r="F220" s="85"/>
      <c r="G220" s="39"/>
      <c r="H220" s="39"/>
      <c r="I220" s="39"/>
      <c r="J220" s="39"/>
      <c r="K220" s="159"/>
      <c r="L220" s="77"/>
      <c r="M220" s="62"/>
    </row>
    <row r="221" spans="1:13" x14ac:dyDescent="0.2">
      <c r="A221" s="56"/>
      <c r="B221" s="45"/>
      <c r="C221" s="86" t="s">
        <v>258</v>
      </c>
      <c r="D221" s="37"/>
      <c r="E221" s="38"/>
      <c r="F221" s="106"/>
      <c r="G221" s="39"/>
      <c r="H221" s="39"/>
      <c r="I221" s="39"/>
      <c r="J221" s="39"/>
      <c r="K221" s="159"/>
      <c r="L221" s="77"/>
      <c r="M221" s="62"/>
    </row>
    <row r="222" spans="1:13" ht="15.75" x14ac:dyDescent="0.25">
      <c r="A222" s="98">
        <f>IF(F222&lt;&gt;"",1+MAX($A$7:A221),"")</f>
        <v>157</v>
      </c>
      <c r="B222" s="76"/>
      <c r="C222" s="84" t="s">
        <v>259</v>
      </c>
      <c r="D222" s="31">
        <v>2088</v>
      </c>
      <c r="E222" s="89">
        <v>0.1</v>
      </c>
      <c r="F222" s="142">
        <f>D222*(1+E222)</f>
        <v>2296.8000000000002</v>
      </c>
      <c r="G222" s="43" t="s">
        <v>63</v>
      </c>
      <c r="H222" s="43"/>
      <c r="I222" s="43"/>
      <c r="J222" s="43"/>
      <c r="K222" s="159"/>
      <c r="L222" s="77">
        <f>F222*K222</f>
        <v>0</v>
      </c>
      <c r="M222" s="62"/>
    </row>
    <row r="223" spans="1:13" ht="15.75" x14ac:dyDescent="0.25">
      <c r="A223" s="98">
        <f>IF(F223&lt;&gt;"",1+MAX($A$7:A222),"")</f>
        <v>158</v>
      </c>
      <c r="B223" s="76"/>
      <c r="C223" s="84" t="s">
        <v>260</v>
      </c>
      <c r="D223" s="31">
        <v>261</v>
      </c>
      <c r="E223" s="89">
        <v>0.1</v>
      </c>
      <c r="F223" s="142">
        <f t="shared" ref="F223:F252" si="46">D223*(1+E223)</f>
        <v>287.10000000000002</v>
      </c>
      <c r="G223" s="43" t="s">
        <v>65</v>
      </c>
      <c r="H223" s="43"/>
      <c r="I223" s="43"/>
      <c r="J223" s="43"/>
      <c r="K223" s="159"/>
      <c r="L223" s="77">
        <f t="shared" ref="L223:L285" si="47">F223*K223</f>
        <v>0</v>
      </c>
      <c r="M223" s="62"/>
    </row>
    <row r="224" spans="1:13" ht="15.75" x14ac:dyDescent="0.25">
      <c r="A224" s="98">
        <f>IF(F224&lt;&gt;"",1+MAX($A$7:A223),"")</f>
        <v>159</v>
      </c>
      <c r="B224" s="76"/>
      <c r="C224" s="84" t="s">
        <v>261</v>
      </c>
      <c r="D224" s="31">
        <v>1044</v>
      </c>
      <c r="E224" s="89">
        <v>0.1</v>
      </c>
      <c r="F224" s="142">
        <f t="shared" si="46"/>
        <v>1148.4000000000001</v>
      </c>
      <c r="G224" s="43" t="s">
        <v>63</v>
      </c>
      <c r="H224" s="43"/>
      <c r="I224" s="43"/>
      <c r="J224" s="43"/>
      <c r="K224" s="159"/>
      <c r="L224" s="77">
        <f t="shared" si="47"/>
        <v>0</v>
      </c>
      <c r="M224" s="62"/>
    </row>
    <row r="225" spans="1:13" ht="30" x14ac:dyDescent="0.25">
      <c r="A225" s="98">
        <f>IF(F225&lt;&gt;"",1+MAX($A$7:A224),"")</f>
        <v>160</v>
      </c>
      <c r="B225" s="76"/>
      <c r="C225" s="84" t="s">
        <v>262</v>
      </c>
      <c r="D225" s="31">
        <v>522</v>
      </c>
      <c r="E225" s="89">
        <v>0.1</v>
      </c>
      <c r="F225" s="142">
        <f t="shared" si="46"/>
        <v>574.20000000000005</v>
      </c>
      <c r="G225" s="43" t="s">
        <v>63</v>
      </c>
      <c r="H225" s="43"/>
      <c r="I225" s="43"/>
      <c r="J225" s="43"/>
      <c r="K225" s="159"/>
      <c r="L225" s="77">
        <f t="shared" si="47"/>
        <v>0</v>
      </c>
      <c r="M225" s="62"/>
    </row>
    <row r="226" spans="1:13" ht="15.75" x14ac:dyDescent="0.25">
      <c r="A226" s="98">
        <f>IF(F226&lt;&gt;"",1+MAX($A$7:A225),"")</f>
        <v>161</v>
      </c>
      <c r="B226" s="76"/>
      <c r="C226" s="84" t="s">
        <v>263</v>
      </c>
      <c r="D226" s="31">
        <v>522</v>
      </c>
      <c r="E226" s="89">
        <v>0.1</v>
      </c>
      <c r="F226" s="142">
        <f t="shared" si="46"/>
        <v>574.20000000000005</v>
      </c>
      <c r="G226" s="43" t="s">
        <v>63</v>
      </c>
      <c r="H226" s="43"/>
      <c r="I226" s="43"/>
      <c r="J226" s="43"/>
      <c r="K226" s="159"/>
      <c r="L226" s="77">
        <f t="shared" si="47"/>
        <v>0</v>
      </c>
      <c r="M226" s="62"/>
    </row>
    <row r="227" spans="1:13" ht="15.75" x14ac:dyDescent="0.25">
      <c r="A227" s="98">
        <f>IF(F227&lt;&gt;"",1+MAX($A$7:A226),"")</f>
        <v>162</v>
      </c>
      <c r="B227" s="76"/>
      <c r="C227" s="84" t="s">
        <v>264</v>
      </c>
      <c r="D227" s="31">
        <v>9</v>
      </c>
      <c r="E227" s="89">
        <v>0.1</v>
      </c>
      <c r="F227" s="142">
        <f t="shared" si="46"/>
        <v>9.9</v>
      </c>
      <c r="G227" s="43" t="s">
        <v>63</v>
      </c>
      <c r="H227" s="43"/>
      <c r="I227" s="43"/>
      <c r="J227" s="43"/>
      <c r="K227" s="159"/>
      <c r="L227" s="77">
        <f t="shared" si="47"/>
        <v>0</v>
      </c>
      <c r="M227" s="62"/>
    </row>
    <row r="228" spans="1:13" ht="15.75" x14ac:dyDescent="0.25">
      <c r="A228" s="98">
        <f>IF(F228&lt;&gt;"",1+MAX($A$7:A227),"")</f>
        <v>163</v>
      </c>
      <c r="B228" s="76"/>
      <c r="C228" s="84" t="s">
        <v>265</v>
      </c>
      <c r="D228" s="31">
        <v>3906</v>
      </c>
      <c r="E228" s="89">
        <v>0</v>
      </c>
      <c r="F228" s="142">
        <f t="shared" si="46"/>
        <v>3906</v>
      </c>
      <c r="G228" s="43" t="s">
        <v>66</v>
      </c>
      <c r="H228" s="43"/>
      <c r="I228" s="43"/>
      <c r="J228" s="43"/>
      <c r="K228" s="159"/>
      <c r="L228" s="77">
        <f t="shared" si="47"/>
        <v>0</v>
      </c>
      <c r="M228" s="62"/>
    </row>
    <row r="229" spans="1:13" ht="15.75" x14ac:dyDescent="0.25">
      <c r="A229" s="98">
        <f>IF(F229&lt;&gt;"",1+MAX($A$7:A228),"")</f>
        <v>164</v>
      </c>
      <c r="B229" s="76"/>
      <c r="C229" s="84" t="s">
        <v>266</v>
      </c>
      <c r="D229" s="31">
        <v>9</v>
      </c>
      <c r="E229" s="89">
        <v>0</v>
      </c>
      <c r="F229" s="142">
        <f t="shared" si="46"/>
        <v>9</v>
      </c>
      <c r="G229" s="43" t="s">
        <v>66</v>
      </c>
      <c r="H229" s="43"/>
      <c r="I229" s="43"/>
      <c r="J229" s="43"/>
      <c r="K229" s="159"/>
      <c r="L229" s="77">
        <f t="shared" si="47"/>
        <v>0</v>
      </c>
      <c r="M229" s="62"/>
    </row>
    <row r="230" spans="1:13" ht="15.75" x14ac:dyDescent="0.25">
      <c r="A230" s="98">
        <f>IF(F230&lt;&gt;"",1+MAX($A$7:A229),"")</f>
        <v>165</v>
      </c>
      <c r="B230" s="76"/>
      <c r="C230" s="84" t="s">
        <v>267</v>
      </c>
      <c r="D230" s="31">
        <v>9</v>
      </c>
      <c r="E230" s="89">
        <v>0</v>
      </c>
      <c r="F230" s="142">
        <f t="shared" si="46"/>
        <v>9</v>
      </c>
      <c r="G230" s="43" t="s">
        <v>66</v>
      </c>
      <c r="H230" s="43"/>
      <c r="I230" s="43"/>
      <c r="J230" s="43"/>
      <c r="K230" s="159"/>
      <c r="L230" s="77">
        <f t="shared" si="47"/>
        <v>0</v>
      </c>
      <c r="M230" s="62"/>
    </row>
    <row r="231" spans="1:13" ht="15.75" x14ac:dyDescent="0.25">
      <c r="A231" s="98">
        <f>IF(F231&lt;&gt;"",1+MAX($A$7:A230),"")</f>
        <v>166</v>
      </c>
      <c r="B231" s="76"/>
      <c r="C231" s="84" t="s">
        <v>268</v>
      </c>
      <c r="D231" s="31">
        <v>9</v>
      </c>
      <c r="E231" s="89">
        <v>0</v>
      </c>
      <c r="F231" s="142">
        <f t="shared" si="46"/>
        <v>9</v>
      </c>
      <c r="G231" s="43" t="s">
        <v>66</v>
      </c>
      <c r="H231" s="43"/>
      <c r="I231" s="43"/>
      <c r="J231" s="43"/>
      <c r="K231" s="159"/>
      <c r="L231" s="77">
        <f t="shared" si="47"/>
        <v>0</v>
      </c>
      <c r="M231" s="62"/>
    </row>
    <row r="232" spans="1:13" ht="15.75" x14ac:dyDescent="0.25">
      <c r="A232" s="98">
        <f>IF(F232&lt;&gt;"",1+MAX($A$7:A231),"")</f>
        <v>167</v>
      </c>
      <c r="B232" s="76"/>
      <c r="C232" s="84" t="s">
        <v>269</v>
      </c>
      <c r="D232" s="31">
        <v>2099</v>
      </c>
      <c r="E232" s="89">
        <v>0.1</v>
      </c>
      <c r="F232" s="142">
        <f t="shared" si="46"/>
        <v>2308.9</v>
      </c>
      <c r="G232" s="43" t="s">
        <v>63</v>
      </c>
      <c r="H232" s="43"/>
      <c r="I232" s="43"/>
      <c r="J232" s="43"/>
      <c r="K232" s="159"/>
      <c r="L232" s="77">
        <f t="shared" si="47"/>
        <v>0</v>
      </c>
      <c r="M232" s="62"/>
    </row>
    <row r="233" spans="1:13" ht="15.75" x14ac:dyDescent="0.25">
      <c r="A233" s="98">
        <f>IF(F233&lt;&gt;"",1+MAX($A$7:A232),"")</f>
        <v>168</v>
      </c>
      <c r="B233" s="76"/>
      <c r="C233" s="84" t="s">
        <v>270</v>
      </c>
      <c r="D233" s="31">
        <v>1150</v>
      </c>
      <c r="E233" s="89">
        <v>0.1</v>
      </c>
      <c r="F233" s="142">
        <f t="shared" si="46"/>
        <v>1265</v>
      </c>
      <c r="G233" s="43" t="s">
        <v>65</v>
      </c>
      <c r="H233" s="43"/>
      <c r="I233" s="43"/>
      <c r="J233" s="43"/>
      <c r="K233" s="159"/>
      <c r="L233" s="77">
        <f t="shared" si="47"/>
        <v>0</v>
      </c>
      <c r="M233" s="62"/>
    </row>
    <row r="234" spans="1:13" ht="15.75" x14ac:dyDescent="0.25">
      <c r="A234" s="98">
        <f>IF(F234&lt;&gt;"",1+MAX($A$7:A233),"")</f>
        <v>169</v>
      </c>
      <c r="B234" s="76"/>
      <c r="C234" s="84" t="s">
        <v>271</v>
      </c>
      <c r="D234" s="31">
        <v>18432</v>
      </c>
      <c r="E234" s="89">
        <v>0.1</v>
      </c>
      <c r="F234" s="142">
        <f t="shared" si="46"/>
        <v>20275.2</v>
      </c>
      <c r="G234" s="43" t="s">
        <v>63</v>
      </c>
      <c r="H234" s="43"/>
      <c r="I234" s="43"/>
      <c r="J234" s="43"/>
      <c r="K234" s="159"/>
      <c r="L234" s="77">
        <f t="shared" si="47"/>
        <v>0</v>
      </c>
      <c r="M234" s="62"/>
    </row>
    <row r="235" spans="1:13" ht="15.75" x14ac:dyDescent="0.25">
      <c r="A235" s="98">
        <f>IF(F235&lt;&gt;"",1+MAX($A$7:A234),"")</f>
        <v>170</v>
      </c>
      <c r="B235" s="76"/>
      <c r="C235" s="84" t="s">
        <v>272</v>
      </c>
      <c r="D235" s="31">
        <v>18432</v>
      </c>
      <c r="E235" s="89">
        <v>0.1</v>
      </c>
      <c r="F235" s="142">
        <f t="shared" si="46"/>
        <v>20275.2</v>
      </c>
      <c r="G235" s="43" t="s">
        <v>63</v>
      </c>
      <c r="H235" s="43"/>
      <c r="I235" s="43"/>
      <c r="J235" s="43"/>
      <c r="K235" s="159"/>
      <c r="L235" s="77">
        <f t="shared" si="47"/>
        <v>0</v>
      </c>
      <c r="M235" s="62"/>
    </row>
    <row r="236" spans="1:13" ht="15.75" x14ac:dyDescent="0.25">
      <c r="A236" s="98">
        <f>IF(F236&lt;&gt;"",1+MAX($A$7:A235),"")</f>
        <v>171</v>
      </c>
      <c r="B236" s="76"/>
      <c r="C236" s="84" t="s">
        <v>273</v>
      </c>
      <c r="D236" s="31">
        <v>18</v>
      </c>
      <c r="E236" s="89">
        <v>0.1</v>
      </c>
      <c r="F236" s="142">
        <f t="shared" si="46"/>
        <v>19.8</v>
      </c>
      <c r="G236" s="43" t="s">
        <v>63</v>
      </c>
      <c r="H236" s="43"/>
      <c r="I236" s="43"/>
      <c r="J236" s="43"/>
      <c r="K236" s="159"/>
      <c r="L236" s="77">
        <f t="shared" si="47"/>
        <v>0</v>
      </c>
      <c r="M236" s="62"/>
    </row>
    <row r="237" spans="1:13" ht="15.75" x14ac:dyDescent="0.25">
      <c r="A237" s="98">
        <f>IF(F237&lt;&gt;"",1+MAX($A$7:A236),"")</f>
        <v>172</v>
      </c>
      <c r="B237" s="76"/>
      <c r="C237" s="84" t="s">
        <v>274</v>
      </c>
      <c r="D237" s="31">
        <v>1944</v>
      </c>
      <c r="E237" s="89">
        <v>0.1</v>
      </c>
      <c r="F237" s="142">
        <f t="shared" si="46"/>
        <v>2138.4</v>
      </c>
      <c r="G237" s="43" t="s">
        <v>63</v>
      </c>
      <c r="H237" s="43"/>
      <c r="I237" s="43"/>
      <c r="J237" s="43"/>
      <c r="K237" s="159"/>
      <c r="L237" s="77">
        <f t="shared" si="47"/>
        <v>0</v>
      </c>
      <c r="M237" s="62"/>
    </row>
    <row r="238" spans="1:13" ht="15.75" x14ac:dyDescent="0.25">
      <c r="A238" s="98">
        <f>IF(F238&lt;&gt;"",1+MAX($A$7:A237),"")</f>
        <v>173</v>
      </c>
      <c r="B238" s="76"/>
      <c r="C238" s="84" t="s">
        <v>275</v>
      </c>
      <c r="D238" s="31">
        <v>5436</v>
      </c>
      <c r="E238" s="89">
        <v>0.1</v>
      </c>
      <c r="F238" s="142">
        <f t="shared" si="46"/>
        <v>5979.6</v>
      </c>
      <c r="G238" s="43" t="s">
        <v>63</v>
      </c>
      <c r="H238" s="43"/>
      <c r="I238" s="43"/>
      <c r="J238" s="43"/>
      <c r="K238" s="159"/>
      <c r="L238" s="77">
        <f t="shared" si="47"/>
        <v>0</v>
      </c>
      <c r="M238" s="62"/>
    </row>
    <row r="239" spans="1:13" ht="15.75" x14ac:dyDescent="0.25">
      <c r="A239" s="98">
        <f>IF(F239&lt;&gt;"",1+MAX($A$7:A238),"")</f>
        <v>174</v>
      </c>
      <c r="B239" s="76"/>
      <c r="C239" s="84" t="s">
        <v>276</v>
      </c>
      <c r="D239" s="31">
        <v>207</v>
      </c>
      <c r="E239" s="89">
        <v>0.1</v>
      </c>
      <c r="F239" s="142">
        <f t="shared" si="46"/>
        <v>227.70000000000002</v>
      </c>
      <c r="G239" s="43" t="s">
        <v>63</v>
      </c>
      <c r="H239" s="43"/>
      <c r="I239" s="43"/>
      <c r="J239" s="43"/>
      <c r="K239" s="159"/>
      <c r="L239" s="77">
        <f t="shared" si="47"/>
        <v>0</v>
      </c>
      <c r="M239" s="62"/>
    </row>
    <row r="240" spans="1:13" ht="15.75" x14ac:dyDescent="0.25">
      <c r="A240" s="98">
        <f>IF(F240&lt;&gt;"",1+MAX($A$7:A239),"")</f>
        <v>175</v>
      </c>
      <c r="B240" s="76"/>
      <c r="C240" s="84" t="s">
        <v>277</v>
      </c>
      <c r="D240" s="31">
        <v>54</v>
      </c>
      <c r="E240" s="89">
        <v>0.1</v>
      </c>
      <c r="F240" s="142">
        <f t="shared" si="46"/>
        <v>59.400000000000006</v>
      </c>
      <c r="G240" s="43" t="s">
        <v>65</v>
      </c>
      <c r="H240" s="43"/>
      <c r="I240" s="43"/>
      <c r="J240" s="43"/>
      <c r="K240" s="159"/>
      <c r="L240" s="77">
        <f t="shared" si="47"/>
        <v>0</v>
      </c>
      <c r="M240" s="62"/>
    </row>
    <row r="241" spans="1:13" ht="30" x14ac:dyDescent="0.25">
      <c r="A241" s="98">
        <f>IF(F241&lt;&gt;"",1+MAX($A$7:A240),"")</f>
        <v>176</v>
      </c>
      <c r="B241" s="76"/>
      <c r="C241" s="84" t="s">
        <v>278</v>
      </c>
      <c r="D241" s="31">
        <v>9</v>
      </c>
      <c r="E241" s="89">
        <v>0</v>
      </c>
      <c r="F241" s="142">
        <f t="shared" si="46"/>
        <v>9</v>
      </c>
      <c r="G241" s="43" t="s">
        <v>66</v>
      </c>
      <c r="H241" s="43"/>
      <c r="I241" s="43"/>
      <c r="J241" s="43"/>
      <c r="K241" s="159"/>
      <c r="L241" s="77">
        <f t="shared" si="47"/>
        <v>0</v>
      </c>
      <c r="M241" s="62"/>
    </row>
    <row r="242" spans="1:13" ht="15.75" x14ac:dyDescent="0.25">
      <c r="A242" s="98">
        <f>IF(F242&lt;&gt;"",1+MAX($A$7:A241),"")</f>
        <v>177</v>
      </c>
      <c r="B242" s="76"/>
      <c r="C242" s="84" t="s">
        <v>279</v>
      </c>
      <c r="D242" s="31">
        <v>89</v>
      </c>
      <c r="E242" s="89">
        <v>0.1</v>
      </c>
      <c r="F242" s="142">
        <f t="shared" si="46"/>
        <v>97.9</v>
      </c>
      <c r="G242" s="43" t="s">
        <v>65</v>
      </c>
      <c r="H242" s="43"/>
      <c r="I242" s="43"/>
      <c r="J242" s="43"/>
      <c r="K242" s="159"/>
      <c r="L242" s="77">
        <f t="shared" si="47"/>
        <v>0</v>
      </c>
      <c r="M242" s="62"/>
    </row>
    <row r="243" spans="1:13" ht="15.75" x14ac:dyDescent="0.25">
      <c r="A243" s="98">
        <f>IF(F243&lt;&gt;"",1+MAX($A$7:A242),"")</f>
        <v>178</v>
      </c>
      <c r="B243" s="76"/>
      <c r="C243" s="84" t="s">
        <v>280</v>
      </c>
      <c r="D243" s="31">
        <v>234</v>
      </c>
      <c r="E243" s="89">
        <v>0.1</v>
      </c>
      <c r="F243" s="142">
        <f t="shared" si="46"/>
        <v>257.40000000000003</v>
      </c>
      <c r="G243" s="43" t="s">
        <v>63</v>
      </c>
      <c r="H243" s="43"/>
      <c r="I243" s="43"/>
      <c r="J243" s="43"/>
      <c r="K243" s="159"/>
      <c r="L243" s="77">
        <f t="shared" si="47"/>
        <v>0</v>
      </c>
      <c r="M243" s="62"/>
    </row>
    <row r="244" spans="1:13" ht="15.75" x14ac:dyDescent="0.25">
      <c r="A244" s="98">
        <f>IF(F244&lt;&gt;"",1+MAX($A$7:A243),"")</f>
        <v>179</v>
      </c>
      <c r="B244" s="76"/>
      <c r="C244" s="84" t="s">
        <v>281</v>
      </c>
      <c r="D244" s="31">
        <v>116</v>
      </c>
      <c r="E244" s="89">
        <v>0.1</v>
      </c>
      <c r="F244" s="142">
        <f t="shared" si="46"/>
        <v>127.60000000000001</v>
      </c>
      <c r="G244" s="43" t="s">
        <v>65</v>
      </c>
      <c r="H244" s="43"/>
      <c r="I244" s="43"/>
      <c r="J244" s="43"/>
      <c r="K244" s="159"/>
      <c r="L244" s="77">
        <f t="shared" si="47"/>
        <v>0</v>
      </c>
      <c r="M244" s="62"/>
    </row>
    <row r="245" spans="1:13" ht="15.75" x14ac:dyDescent="0.25">
      <c r="A245" s="98">
        <f>IF(F245&lt;&gt;"",1+MAX($A$7:A244),"")</f>
        <v>180</v>
      </c>
      <c r="B245" s="76"/>
      <c r="C245" s="84" t="s">
        <v>282</v>
      </c>
      <c r="D245" s="31">
        <v>9</v>
      </c>
      <c r="E245" s="89">
        <v>0</v>
      </c>
      <c r="F245" s="142">
        <f t="shared" si="46"/>
        <v>9</v>
      </c>
      <c r="G245" s="43" t="s">
        <v>66</v>
      </c>
      <c r="H245" s="43"/>
      <c r="I245" s="43"/>
      <c r="J245" s="43"/>
      <c r="K245" s="159"/>
      <c r="L245" s="77">
        <f t="shared" si="47"/>
        <v>0</v>
      </c>
      <c r="M245" s="62"/>
    </row>
    <row r="246" spans="1:13" ht="15.75" x14ac:dyDescent="0.25">
      <c r="A246" s="98">
        <f>IF(F246&lt;&gt;"",1+MAX($A$7:A245),"")</f>
        <v>181</v>
      </c>
      <c r="B246" s="76"/>
      <c r="C246" s="84" t="s">
        <v>283</v>
      </c>
      <c r="D246" s="31">
        <v>9</v>
      </c>
      <c r="E246" s="89">
        <v>0</v>
      </c>
      <c r="F246" s="142">
        <f t="shared" si="46"/>
        <v>9</v>
      </c>
      <c r="G246" s="43" t="s">
        <v>66</v>
      </c>
      <c r="H246" s="43"/>
      <c r="I246" s="43"/>
      <c r="J246" s="43"/>
      <c r="K246" s="159"/>
      <c r="L246" s="77">
        <f t="shared" si="47"/>
        <v>0</v>
      </c>
      <c r="M246" s="62"/>
    </row>
    <row r="247" spans="1:13" ht="15.75" x14ac:dyDescent="0.25">
      <c r="A247" s="98">
        <f>IF(F247&lt;&gt;"",1+MAX($A$7:A246),"")</f>
        <v>182</v>
      </c>
      <c r="B247" s="76"/>
      <c r="C247" s="84" t="s">
        <v>284</v>
      </c>
      <c r="D247" s="31">
        <v>333</v>
      </c>
      <c r="E247" s="89">
        <v>0.1</v>
      </c>
      <c r="F247" s="142">
        <f t="shared" si="46"/>
        <v>366.3</v>
      </c>
      <c r="G247" s="43" t="s">
        <v>63</v>
      </c>
      <c r="H247" s="43"/>
      <c r="I247" s="43"/>
      <c r="J247" s="43"/>
      <c r="K247" s="159"/>
      <c r="L247" s="77">
        <f t="shared" si="47"/>
        <v>0</v>
      </c>
      <c r="M247" s="62"/>
    </row>
    <row r="248" spans="1:13" ht="15.75" x14ac:dyDescent="0.25">
      <c r="A248" s="98">
        <f>IF(F248&lt;&gt;"",1+MAX($A$7:A247),"")</f>
        <v>183</v>
      </c>
      <c r="B248" s="76"/>
      <c r="C248" s="84" t="s">
        <v>285</v>
      </c>
      <c r="D248" s="31">
        <v>9</v>
      </c>
      <c r="E248" s="89">
        <v>0</v>
      </c>
      <c r="F248" s="142">
        <f t="shared" si="46"/>
        <v>9</v>
      </c>
      <c r="G248" s="43" t="s">
        <v>66</v>
      </c>
      <c r="H248" s="43"/>
      <c r="I248" s="43"/>
      <c r="J248" s="43"/>
      <c r="K248" s="159"/>
      <c r="L248" s="77">
        <f t="shared" si="47"/>
        <v>0</v>
      </c>
      <c r="M248" s="62"/>
    </row>
    <row r="249" spans="1:13" ht="15.75" x14ac:dyDescent="0.25">
      <c r="A249" s="98">
        <f>IF(F249&lt;&gt;"",1+MAX($A$7:A248),"")</f>
        <v>184</v>
      </c>
      <c r="B249" s="76"/>
      <c r="C249" s="84" t="s">
        <v>286</v>
      </c>
      <c r="D249" s="31">
        <v>54</v>
      </c>
      <c r="E249" s="89">
        <v>0.1</v>
      </c>
      <c r="F249" s="142">
        <f t="shared" si="46"/>
        <v>59.400000000000006</v>
      </c>
      <c r="G249" s="43" t="s">
        <v>63</v>
      </c>
      <c r="H249" s="43"/>
      <c r="I249" s="43"/>
      <c r="J249" s="43"/>
      <c r="K249" s="159"/>
      <c r="L249" s="77">
        <f t="shared" si="47"/>
        <v>0</v>
      </c>
      <c r="M249" s="62"/>
    </row>
    <row r="250" spans="1:13" ht="15.75" x14ac:dyDescent="0.25">
      <c r="A250" s="98">
        <f>IF(F250&lt;&gt;"",1+MAX($A$7:A249),"")</f>
        <v>185</v>
      </c>
      <c r="B250" s="76"/>
      <c r="C250" s="84" t="s">
        <v>287</v>
      </c>
      <c r="D250" s="31">
        <v>9</v>
      </c>
      <c r="E250" s="89">
        <v>0</v>
      </c>
      <c r="F250" s="142">
        <f t="shared" si="46"/>
        <v>9</v>
      </c>
      <c r="G250" s="43" t="s">
        <v>66</v>
      </c>
      <c r="H250" s="43"/>
      <c r="I250" s="43"/>
      <c r="J250" s="43"/>
      <c r="K250" s="159"/>
      <c r="L250" s="77">
        <f t="shared" si="47"/>
        <v>0</v>
      </c>
      <c r="M250" s="62"/>
    </row>
    <row r="251" spans="1:13" ht="15.75" x14ac:dyDescent="0.25">
      <c r="A251" s="98">
        <f>IF(F251&lt;&gt;"",1+MAX($A$7:A250),"")</f>
        <v>186</v>
      </c>
      <c r="B251" s="76"/>
      <c r="C251" s="84" t="s">
        <v>288</v>
      </c>
      <c r="D251" s="31">
        <v>9</v>
      </c>
      <c r="E251" s="89">
        <v>0</v>
      </c>
      <c r="F251" s="142">
        <f t="shared" si="46"/>
        <v>9</v>
      </c>
      <c r="G251" s="43" t="s">
        <v>66</v>
      </c>
      <c r="H251" s="43"/>
      <c r="I251" s="43"/>
      <c r="J251" s="43"/>
      <c r="K251" s="159"/>
      <c r="L251" s="77">
        <f t="shared" si="47"/>
        <v>0</v>
      </c>
      <c r="M251" s="62"/>
    </row>
    <row r="252" spans="1:13" ht="15.75" x14ac:dyDescent="0.25">
      <c r="A252" s="98">
        <f>IF(F252&lt;&gt;"",1+MAX($A$7:A251),"")</f>
        <v>187</v>
      </c>
      <c r="B252" s="76"/>
      <c r="C252" s="84" t="s">
        <v>289</v>
      </c>
      <c r="D252" s="31">
        <v>9</v>
      </c>
      <c r="E252" s="89">
        <v>0</v>
      </c>
      <c r="F252" s="142">
        <f t="shared" si="46"/>
        <v>9</v>
      </c>
      <c r="G252" s="43" t="s">
        <v>66</v>
      </c>
      <c r="H252" s="43"/>
      <c r="I252" s="43"/>
      <c r="J252" s="43"/>
      <c r="K252" s="159"/>
      <c r="L252" s="77">
        <f t="shared" si="47"/>
        <v>0</v>
      </c>
      <c r="M252" s="62"/>
    </row>
    <row r="253" spans="1:13" ht="15.75" x14ac:dyDescent="0.25">
      <c r="A253" s="98" t="str">
        <f>IF(F253&lt;&gt;"",1+MAX($A$7:A252),"")</f>
        <v/>
      </c>
      <c r="B253" s="76"/>
      <c r="C253" s="85"/>
      <c r="D253" s="31"/>
      <c r="E253" s="89"/>
      <c r="F253" s="142"/>
      <c r="G253" s="43"/>
      <c r="H253" s="43"/>
      <c r="I253" s="43"/>
      <c r="J253" s="43"/>
      <c r="K253" s="159"/>
      <c r="L253" s="77"/>
      <c r="M253" s="62"/>
    </row>
    <row r="254" spans="1:13" x14ac:dyDescent="0.2">
      <c r="A254" s="45" t="str">
        <f>IF(F254&lt;&gt;"",1+MAX($A$7:A253),"")</f>
        <v/>
      </c>
      <c r="B254" s="45"/>
      <c r="C254" s="86" t="s">
        <v>290</v>
      </c>
      <c r="D254" s="31"/>
      <c r="E254" s="38"/>
      <c r="F254" s="106"/>
      <c r="G254" s="39"/>
      <c r="H254" s="39"/>
      <c r="I254" s="39"/>
      <c r="J254" s="39"/>
      <c r="K254" s="159"/>
      <c r="L254" s="77"/>
      <c r="M254" s="62"/>
    </row>
    <row r="255" spans="1:13" ht="15.75" x14ac:dyDescent="0.25">
      <c r="A255" s="98">
        <f>IF(F255&lt;&gt;"",1+MAX($A$7:A254),"")</f>
        <v>188</v>
      </c>
      <c r="B255" s="76"/>
      <c r="C255" s="84" t="s">
        <v>259</v>
      </c>
      <c r="D255" s="31">
        <v>1344</v>
      </c>
      <c r="E255" s="89">
        <v>0.1</v>
      </c>
      <c r="F255" s="142">
        <f>D255*(1+E255)</f>
        <v>1478.4</v>
      </c>
      <c r="G255" s="43" t="s">
        <v>63</v>
      </c>
      <c r="H255" s="43"/>
      <c r="I255" s="43"/>
      <c r="J255" s="43"/>
      <c r="K255" s="159"/>
      <c r="L255" s="77">
        <f t="shared" si="47"/>
        <v>0</v>
      </c>
      <c r="M255" s="62"/>
    </row>
    <row r="256" spans="1:13" ht="15.75" x14ac:dyDescent="0.25">
      <c r="A256" s="98">
        <f>IF(F256&lt;&gt;"",1+MAX($A$7:A255),"")</f>
        <v>189</v>
      </c>
      <c r="B256" s="76"/>
      <c r="C256" s="84" t="s">
        <v>260</v>
      </c>
      <c r="D256" s="31">
        <v>148</v>
      </c>
      <c r="E256" s="89">
        <v>0.1</v>
      </c>
      <c r="F256" s="142">
        <f t="shared" ref="F256:F285" si="48">D256*(1+E256)</f>
        <v>162.80000000000001</v>
      </c>
      <c r="G256" s="43" t="s">
        <v>65</v>
      </c>
      <c r="H256" s="43"/>
      <c r="I256" s="43"/>
      <c r="J256" s="43"/>
      <c r="K256" s="159"/>
      <c r="L256" s="77">
        <f t="shared" si="47"/>
        <v>0</v>
      </c>
      <c r="M256" s="62"/>
    </row>
    <row r="257" spans="1:13" ht="15.75" x14ac:dyDescent="0.25">
      <c r="A257" s="98">
        <f>IF(F257&lt;&gt;"",1+MAX($A$7:A256),"")</f>
        <v>190</v>
      </c>
      <c r="B257" s="76"/>
      <c r="C257" s="84" t="s">
        <v>261</v>
      </c>
      <c r="D257" s="31">
        <v>1190</v>
      </c>
      <c r="E257" s="89">
        <v>0.1</v>
      </c>
      <c r="F257" s="142">
        <f t="shared" si="48"/>
        <v>1309</v>
      </c>
      <c r="G257" s="43" t="s">
        <v>63</v>
      </c>
      <c r="H257" s="43"/>
      <c r="I257" s="43"/>
      <c r="J257" s="43"/>
      <c r="K257" s="159"/>
      <c r="L257" s="77">
        <f t="shared" si="47"/>
        <v>0</v>
      </c>
      <c r="M257" s="62"/>
    </row>
    <row r="258" spans="1:13" ht="30" x14ac:dyDescent="0.25">
      <c r="A258" s="98">
        <f>IF(F258&lt;&gt;"",1+MAX($A$7:A257),"")</f>
        <v>191</v>
      </c>
      <c r="B258" s="76"/>
      <c r="C258" s="84" t="s">
        <v>262</v>
      </c>
      <c r="D258" s="31">
        <v>595</v>
      </c>
      <c r="E258" s="89">
        <v>0.1</v>
      </c>
      <c r="F258" s="142">
        <f t="shared" si="48"/>
        <v>654.5</v>
      </c>
      <c r="G258" s="43" t="s">
        <v>63</v>
      </c>
      <c r="H258" s="43"/>
      <c r="I258" s="43"/>
      <c r="J258" s="43"/>
      <c r="K258" s="159"/>
      <c r="L258" s="77">
        <f t="shared" si="47"/>
        <v>0</v>
      </c>
      <c r="M258" s="62"/>
    </row>
    <row r="259" spans="1:13" ht="15.75" x14ac:dyDescent="0.25">
      <c r="A259" s="98">
        <f>IF(F259&lt;&gt;"",1+MAX($A$7:A258),"")</f>
        <v>192</v>
      </c>
      <c r="B259" s="76"/>
      <c r="C259" s="84" t="s">
        <v>263</v>
      </c>
      <c r="D259" s="31">
        <v>595</v>
      </c>
      <c r="E259" s="89">
        <v>0.1</v>
      </c>
      <c r="F259" s="142">
        <f t="shared" si="48"/>
        <v>654.5</v>
      </c>
      <c r="G259" s="43" t="s">
        <v>63</v>
      </c>
      <c r="H259" s="43"/>
      <c r="I259" s="43"/>
      <c r="J259" s="43"/>
      <c r="K259" s="159"/>
      <c r="L259" s="77">
        <f t="shared" si="47"/>
        <v>0</v>
      </c>
      <c r="M259" s="62"/>
    </row>
    <row r="260" spans="1:13" ht="15.75" x14ac:dyDescent="0.25">
      <c r="A260" s="98">
        <f>IF(F260&lt;&gt;"",1+MAX($A$7:A259),"")</f>
        <v>193</v>
      </c>
      <c r="B260" s="76"/>
      <c r="C260" s="84" t="s">
        <v>264</v>
      </c>
      <c r="D260" s="31">
        <v>5</v>
      </c>
      <c r="E260" s="89">
        <v>0.1</v>
      </c>
      <c r="F260" s="142">
        <f t="shared" si="48"/>
        <v>5.5</v>
      </c>
      <c r="G260" s="43" t="s">
        <v>63</v>
      </c>
      <c r="H260" s="43"/>
      <c r="I260" s="43"/>
      <c r="J260" s="43"/>
      <c r="K260" s="159"/>
      <c r="L260" s="77">
        <f t="shared" si="47"/>
        <v>0</v>
      </c>
      <c r="M260" s="62"/>
    </row>
    <row r="261" spans="1:13" ht="15.75" x14ac:dyDescent="0.25">
      <c r="A261" s="98">
        <f>IF(F261&lt;&gt;"",1+MAX($A$7:A260),"")</f>
        <v>194</v>
      </c>
      <c r="B261" s="76"/>
      <c r="C261" s="84" t="s">
        <v>265</v>
      </c>
      <c r="D261" s="31">
        <v>2635</v>
      </c>
      <c r="E261" s="89">
        <v>0</v>
      </c>
      <c r="F261" s="142">
        <f t="shared" si="48"/>
        <v>2635</v>
      </c>
      <c r="G261" s="43" t="s">
        <v>66</v>
      </c>
      <c r="H261" s="43"/>
      <c r="I261" s="43"/>
      <c r="J261" s="43"/>
      <c r="K261" s="159"/>
      <c r="L261" s="77">
        <f t="shared" si="47"/>
        <v>0</v>
      </c>
      <c r="M261" s="62"/>
    </row>
    <row r="262" spans="1:13" ht="15.75" x14ac:dyDescent="0.25">
      <c r="A262" s="98">
        <f>IF(F262&lt;&gt;"",1+MAX($A$7:A261),"")</f>
        <v>195</v>
      </c>
      <c r="B262" s="76"/>
      <c r="C262" s="84" t="s">
        <v>266</v>
      </c>
      <c r="D262" s="31">
        <v>5</v>
      </c>
      <c r="E262" s="89">
        <v>0</v>
      </c>
      <c r="F262" s="142">
        <f t="shared" si="48"/>
        <v>5</v>
      </c>
      <c r="G262" s="43" t="s">
        <v>66</v>
      </c>
      <c r="H262" s="43"/>
      <c r="I262" s="43"/>
      <c r="J262" s="43"/>
      <c r="K262" s="159"/>
      <c r="L262" s="77">
        <f t="shared" si="47"/>
        <v>0</v>
      </c>
      <c r="M262" s="62"/>
    </row>
    <row r="263" spans="1:13" ht="15.75" x14ac:dyDescent="0.25">
      <c r="A263" s="98">
        <f>IF(F263&lt;&gt;"",1+MAX($A$7:A262),"")</f>
        <v>196</v>
      </c>
      <c r="B263" s="76"/>
      <c r="C263" s="84" t="s">
        <v>267</v>
      </c>
      <c r="D263" s="31">
        <v>5</v>
      </c>
      <c r="E263" s="89">
        <v>0</v>
      </c>
      <c r="F263" s="142">
        <f t="shared" si="48"/>
        <v>5</v>
      </c>
      <c r="G263" s="43" t="s">
        <v>66</v>
      </c>
      <c r="H263" s="43"/>
      <c r="I263" s="43"/>
      <c r="J263" s="43"/>
      <c r="K263" s="159"/>
      <c r="L263" s="77">
        <f t="shared" si="47"/>
        <v>0</v>
      </c>
      <c r="M263" s="62"/>
    </row>
    <row r="264" spans="1:13" ht="15.75" x14ac:dyDescent="0.25">
      <c r="A264" s="98">
        <f>IF(F264&lt;&gt;"",1+MAX($A$7:A263),"")</f>
        <v>197</v>
      </c>
      <c r="B264" s="76"/>
      <c r="C264" s="84" t="s">
        <v>268</v>
      </c>
      <c r="D264" s="31">
        <v>5</v>
      </c>
      <c r="E264" s="89">
        <v>0</v>
      </c>
      <c r="F264" s="142">
        <f t="shared" si="48"/>
        <v>5</v>
      </c>
      <c r="G264" s="43" t="s">
        <v>66</v>
      </c>
      <c r="H264" s="43"/>
      <c r="I264" s="43"/>
      <c r="J264" s="43"/>
      <c r="K264" s="159"/>
      <c r="L264" s="77">
        <f t="shared" si="47"/>
        <v>0</v>
      </c>
      <c r="M264" s="62"/>
    </row>
    <row r="265" spans="1:13" ht="15.75" x14ac:dyDescent="0.25">
      <c r="A265" s="98">
        <f>IF(F265&lt;&gt;"",1+MAX($A$7:A264),"")</f>
        <v>198</v>
      </c>
      <c r="B265" s="76"/>
      <c r="C265" s="84" t="s">
        <v>269</v>
      </c>
      <c r="D265" s="31">
        <v>2240</v>
      </c>
      <c r="E265" s="89">
        <v>0.1</v>
      </c>
      <c r="F265" s="142">
        <f t="shared" si="48"/>
        <v>2464</v>
      </c>
      <c r="G265" s="43" t="s">
        <v>63</v>
      </c>
      <c r="H265" s="43"/>
      <c r="I265" s="43"/>
      <c r="J265" s="43"/>
      <c r="K265" s="159"/>
      <c r="L265" s="77">
        <f t="shared" si="47"/>
        <v>0</v>
      </c>
      <c r="M265" s="62"/>
    </row>
    <row r="266" spans="1:13" ht="15.75" x14ac:dyDescent="0.25">
      <c r="A266" s="98">
        <f>IF(F266&lt;&gt;"",1+MAX($A$7:A265),"")</f>
        <v>199</v>
      </c>
      <c r="B266" s="76"/>
      <c r="C266" s="84" t="s">
        <v>270</v>
      </c>
      <c r="D266" s="31">
        <v>665</v>
      </c>
      <c r="E266" s="89">
        <v>0.1</v>
      </c>
      <c r="F266" s="142">
        <f t="shared" si="48"/>
        <v>731.50000000000011</v>
      </c>
      <c r="G266" s="43" t="s">
        <v>65</v>
      </c>
      <c r="H266" s="43"/>
      <c r="I266" s="43"/>
      <c r="J266" s="43"/>
      <c r="K266" s="159"/>
      <c r="L266" s="77">
        <f t="shared" si="47"/>
        <v>0</v>
      </c>
      <c r="M266" s="62"/>
    </row>
    <row r="267" spans="1:13" ht="15.75" x14ac:dyDescent="0.25">
      <c r="A267" s="98">
        <f>IF(F267&lt;&gt;"",1+MAX($A$7:A266),"")</f>
        <v>200</v>
      </c>
      <c r="B267" s="76"/>
      <c r="C267" s="84" t="s">
        <v>271</v>
      </c>
      <c r="D267" s="31">
        <v>10640</v>
      </c>
      <c r="E267" s="89">
        <v>0.1</v>
      </c>
      <c r="F267" s="142">
        <f t="shared" si="48"/>
        <v>11704.000000000002</v>
      </c>
      <c r="G267" s="43" t="s">
        <v>63</v>
      </c>
      <c r="H267" s="43"/>
      <c r="I267" s="43"/>
      <c r="J267" s="43"/>
      <c r="K267" s="159"/>
      <c r="L267" s="77">
        <f t="shared" si="47"/>
        <v>0</v>
      </c>
      <c r="M267" s="62"/>
    </row>
    <row r="268" spans="1:13" ht="15.75" x14ac:dyDescent="0.25">
      <c r="A268" s="98">
        <f>IF(F268&lt;&gt;"",1+MAX($A$7:A267),"")</f>
        <v>201</v>
      </c>
      <c r="B268" s="76"/>
      <c r="C268" s="84" t="s">
        <v>272</v>
      </c>
      <c r="D268" s="31">
        <v>10640</v>
      </c>
      <c r="E268" s="89">
        <v>0.1</v>
      </c>
      <c r="F268" s="142">
        <f t="shared" si="48"/>
        <v>11704.000000000002</v>
      </c>
      <c r="G268" s="43" t="s">
        <v>63</v>
      </c>
      <c r="H268" s="43"/>
      <c r="I268" s="43"/>
      <c r="J268" s="43"/>
      <c r="K268" s="159"/>
      <c r="L268" s="77">
        <f t="shared" si="47"/>
        <v>0</v>
      </c>
      <c r="M268" s="62"/>
    </row>
    <row r="269" spans="1:13" ht="15.75" x14ac:dyDescent="0.25">
      <c r="A269" s="98">
        <f>IF(F269&lt;&gt;"",1+MAX($A$7:A268),"")</f>
        <v>202</v>
      </c>
      <c r="B269" s="76"/>
      <c r="C269" s="84" t="s">
        <v>273</v>
      </c>
      <c r="D269" s="31">
        <v>10</v>
      </c>
      <c r="E269" s="89">
        <v>0.1</v>
      </c>
      <c r="F269" s="142">
        <f t="shared" si="48"/>
        <v>11</v>
      </c>
      <c r="G269" s="43" t="s">
        <v>63</v>
      </c>
      <c r="H269" s="43"/>
      <c r="I269" s="43"/>
      <c r="J269" s="43"/>
      <c r="K269" s="159"/>
      <c r="L269" s="77">
        <f t="shared" si="47"/>
        <v>0</v>
      </c>
      <c r="M269" s="62"/>
    </row>
    <row r="270" spans="1:13" ht="15.75" x14ac:dyDescent="0.25">
      <c r="A270" s="98">
        <f>IF(F270&lt;&gt;"",1+MAX($A$7:A269),"")</f>
        <v>203</v>
      </c>
      <c r="B270" s="76"/>
      <c r="C270" s="84" t="s">
        <v>274</v>
      </c>
      <c r="D270" s="31">
        <v>280</v>
      </c>
      <c r="E270" s="89">
        <v>0.1</v>
      </c>
      <c r="F270" s="142">
        <f t="shared" si="48"/>
        <v>308</v>
      </c>
      <c r="G270" s="43" t="s">
        <v>63</v>
      </c>
      <c r="H270" s="43"/>
      <c r="I270" s="43"/>
      <c r="J270" s="43"/>
      <c r="K270" s="159"/>
      <c r="L270" s="77">
        <f t="shared" si="47"/>
        <v>0</v>
      </c>
      <c r="M270" s="62"/>
    </row>
    <row r="271" spans="1:13" ht="15.75" x14ac:dyDescent="0.25">
      <c r="A271" s="98">
        <f>IF(F271&lt;&gt;"",1+MAX($A$7:A270),"")</f>
        <v>204</v>
      </c>
      <c r="B271" s="76"/>
      <c r="C271" s="84" t="s">
        <v>275</v>
      </c>
      <c r="D271" s="31">
        <v>2960</v>
      </c>
      <c r="E271" s="89">
        <v>0.1</v>
      </c>
      <c r="F271" s="142">
        <f t="shared" si="48"/>
        <v>3256.0000000000005</v>
      </c>
      <c r="G271" s="43" t="s">
        <v>63</v>
      </c>
      <c r="H271" s="43"/>
      <c r="I271" s="43"/>
      <c r="J271" s="43"/>
      <c r="K271" s="159"/>
      <c r="L271" s="77">
        <f t="shared" si="47"/>
        <v>0</v>
      </c>
      <c r="M271" s="62"/>
    </row>
    <row r="272" spans="1:13" ht="15.75" x14ac:dyDescent="0.25">
      <c r="A272" s="98">
        <f>IF(F272&lt;&gt;"",1+MAX($A$7:A271),"")</f>
        <v>205</v>
      </c>
      <c r="B272" s="76"/>
      <c r="C272" s="84" t="s">
        <v>276</v>
      </c>
      <c r="D272" s="31">
        <v>110</v>
      </c>
      <c r="E272" s="89">
        <v>0.1</v>
      </c>
      <c r="F272" s="142">
        <f t="shared" si="48"/>
        <v>121.00000000000001</v>
      </c>
      <c r="G272" s="43" t="s">
        <v>63</v>
      </c>
      <c r="H272" s="43"/>
      <c r="I272" s="43"/>
      <c r="J272" s="43"/>
      <c r="K272" s="159"/>
      <c r="L272" s="77">
        <f t="shared" si="47"/>
        <v>0</v>
      </c>
      <c r="M272" s="62"/>
    </row>
    <row r="273" spans="1:13" ht="15.75" x14ac:dyDescent="0.25">
      <c r="A273" s="98">
        <f>IF(F273&lt;&gt;"",1+MAX($A$7:A272),"")</f>
        <v>206</v>
      </c>
      <c r="B273" s="76"/>
      <c r="C273" s="84" t="s">
        <v>277</v>
      </c>
      <c r="D273" s="31">
        <v>30</v>
      </c>
      <c r="E273" s="89">
        <v>0.1</v>
      </c>
      <c r="F273" s="142">
        <f t="shared" si="48"/>
        <v>33</v>
      </c>
      <c r="G273" s="43" t="s">
        <v>65</v>
      </c>
      <c r="H273" s="43"/>
      <c r="I273" s="43"/>
      <c r="J273" s="43"/>
      <c r="K273" s="159"/>
      <c r="L273" s="77">
        <f t="shared" si="47"/>
        <v>0</v>
      </c>
      <c r="M273" s="62"/>
    </row>
    <row r="274" spans="1:13" ht="30" x14ac:dyDescent="0.25">
      <c r="A274" s="98">
        <f>IF(F274&lt;&gt;"",1+MAX($A$7:A273),"")</f>
        <v>207</v>
      </c>
      <c r="B274" s="76"/>
      <c r="C274" s="84" t="s">
        <v>278</v>
      </c>
      <c r="D274" s="31">
        <v>5</v>
      </c>
      <c r="E274" s="89">
        <v>0</v>
      </c>
      <c r="F274" s="142">
        <f t="shared" si="48"/>
        <v>5</v>
      </c>
      <c r="G274" s="43" t="s">
        <v>66</v>
      </c>
      <c r="H274" s="43"/>
      <c r="I274" s="43"/>
      <c r="J274" s="43"/>
      <c r="K274" s="159"/>
      <c r="L274" s="77">
        <f t="shared" si="47"/>
        <v>0</v>
      </c>
      <c r="M274" s="62"/>
    </row>
    <row r="275" spans="1:13" ht="15.75" x14ac:dyDescent="0.25">
      <c r="A275" s="98">
        <f>IF(F275&lt;&gt;"",1+MAX($A$7:A274),"")</f>
        <v>208</v>
      </c>
      <c r="B275" s="76"/>
      <c r="C275" s="84" t="s">
        <v>279</v>
      </c>
      <c r="D275" s="31">
        <v>70</v>
      </c>
      <c r="E275" s="89">
        <v>0.1</v>
      </c>
      <c r="F275" s="142">
        <f t="shared" si="48"/>
        <v>77</v>
      </c>
      <c r="G275" s="43" t="s">
        <v>65</v>
      </c>
      <c r="H275" s="43"/>
      <c r="I275" s="43"/>
      <c r="J275" s="43"/>
      <c r="K275" s="159"/>
      <c r="L275" s="77">
        <f t="shared" si="47"/>
        <v>0</v>
      </c>
      <c r="M275" s="62"/>
    </row>
    <row r="276" spans="1:13" ht="15.75" x14ac:dyDescent="0.25">
      <c r="A276" s="98">
        <f>IF(F276&lt;&gt;"",1+MAX($A$7:A275),"")</f>
        <v>209</v>
      </c>
      <c r="B276" s="76"/>
      <c r="C276" s="84" t="s">
        <v>280</v>
      </c>
      <c r="D276" s="31">
        <v>140</v>
      </c>
      <c r="E276" s="89">
        <v>0.1</v>
      </c>
      <c r="F276" s="142">
        <f t="shared" si="48"/>
        <v>154</v>
      </c>
      <c r="G276" s="43" t="s">
        <v>63</v>
      </c>
      <c r="H276" s="43"/>
      <c r="I276" s="43"/>
      <c r="J276" s="43"/>
      <c r="K276" s="159"/>
      <c r="L276" s="77">
        <f t="shared" si="47"/>
        <v>0</v>
      </c>
      <c r="M276" s="62"/>
    </row>
    <row r="277" spans="1:13" ht="15.75" x14ac:dyDescent="0.25">
      <c r="A277" s="98">
        <f>IF(F277&lt;&gt;"",1+MAX($A$7:A276),"")</f>
        <v>210</v>
      </c>
      <c r="B277" s="76"/>
      <c r="C277" s="84" t="s">
        <v>281</v>
      </c>
      <c r="D277" s="31">
        <v>100</v>
      </c>
      <c r="E277" s="89">
        <v>0.1</v>
      </c>
      <c r="F277" s="142">
        <f t="shared" si="48"/>
        <v>110.00000000000001</v>
      </c>
      <c r="G277" s="43" t="s">
        <v>65</v>
      </c>
      <c r="H277" s="43"/>
      <c r="I277" s="43"/>
      <c r="J277" s="43"/>
      <c r="K277" s="159"/>
      <c r="L277" s="77">
        <f t="shared" si="47"/>
        <v>0</v>
      </c>
      <c r="M277" s="62"/>
    </row>
    <row r="278" spans="1:13" ht="15.75" x14ac:dyDescent="0.25">
      <c r="A278" s="98">
        <f>IF(F278&lt;&gt;"",1+MAX($A$7:A277),"")</f>
        <v>211</v>
      </c>
      <c r="B278" s="76"/>
      <c r="C278" s="84" t="s">
        <v>282</v>
      </c>
      <c r="D278" s="31">
        <v>5</v>
      </c>
      <c r="E278" s="89">
        <v>0</v>
      </c>
      <c r="F278" s="142">
        <f t="shared" si="48"/>
        <v>5</v>
      </c>
      <c r="G278" s="43" t="s">
        <v>66</v>
      </c>
      <c r="H278" s="43"/>
      <c r="I278" s="43"/>
      <c r="J278" s="43"/>
      <c r="K278" s="159"/>
      <c r="L278" s="77">
        <f t="shared" si="47"/>
        <v>0</v>
      </c>
      <c r="M278" s="62"/>
    </row>
    <row r="279" spans="1:13" ht="15.75" x14ac:dyDescent="0.25">
      <c r="A279" s="98">
        <f>IF(F279&lt;&gt;"",1+MAX($A$7:A278),"")</f>
        <v>212</v>
      </c>
      <c r="B279" s="76"/>
      <c r="C279" s="84" t="s">
        <v>283</v>
      </c>
      <c r="D279" s="31">
        <v>5</v>
      </c>
      <c r="E279" s="89">
        <v>0</v>
      </c>
      <c r="F279" s="142">
        <f t="shared" si="48"/>
        <v>5</v>
      </c>
      <c r="G279" s="43" t="s">
        <v>66</v>
      </c>
      <c r="H279" s="43"/>
      <c r="I279" s="43"/>
      <c r="J279" s="43"/>
      <c r="K279" s="159"/>
      <c r="L279" s="77">
        <f t="shared" si="47"/>
        <v>0</v>
      </c>
      <c r="M279" s="62"/>
    </row>
    <row r="280" spans="1:13" ht="15.75" x14ac:dyDescent="0.25">
      <c r="A280" s="98">
        <f>IF(F280&lt;&gt;"",1+MAX($A$7:A279),"")</f>
        <v>213</v>
      </c>
      <c r="B280" s="76"/>
      <c r="C280" s="84" t="s">
        <v>284</v>
      </c>
      <c r="D280" s="31">
        <v>300</v>
      </c>
      <c r="E280" s="89">
        <v>0.1</v>
      </c>
      <c r="F280" s="142">
        <f t="shared" si="48"/>
        <v>330</v>
      </c>
      <c r="G280" s="43" t="s">
        <v>63</v>
      </c>
      <c r="H280" s="43"/>
      <c r="I280" s="43"/>
      <c r="J280" s="43"/>
      <c r="K280" s="159"/>
      <c r="L280" s="77">
        <f t="shared" si="47"/>
        <v>0</v>
      </c>
      <c r="M280" s="62"/>
    </row>
    <row r="281" spans="1:13" ht="15.75" x14ac:dyDescent="0.25">
      <c r="A281" s="98">
        <f>IF(F281&lt;&gt;"",1+MAX($A$7:A280),"")</f>
        <v>214</v>
      </c>
      <c r="B281" s="76"/>
      <c r="C281" s="84" t="s">
        <v>285</v>
      </c>
      <c r="D281" s="31">
        <v>5</v>
      </c>
      <c r="E281" s="89">
        <v>0</v>
      </c>
      <c r="F281" s="142">
        <f t="shared" si="48"/>
        <v>5</v>
      </c>
      <c r="G281" s="43" t="s">
        <v>66</v>
      </c>
      <c r="H281" s="43"/>
      <c r="I281" s="43"/>
      <c r="J281" s="43"/>
      <c r="K281" s="159"/>
      <c r="L281" s="77">
        <f t="shared" si="47"/>
        <v>0</v>
      </c>
      <c r="M281" s="62"/>
    </row>
    <row r="282" spans="1:13" ht="15.75" x14ac:dyDescent="0.25">
      <c r="A282" s="98">
        <f>IF(F282&lt;&gt;"",1+MAX($A$7:A281),"")</f>
        <v>215</v>
      </c>
      <c r="B282" s="76"/>
      <c r="C282" s="84" t="s">
        <v>286</v>
      </c>
      <c r="D282" s="31">
        <v>30</v>
      </c>
      <c r="E282" s="89">
        <v>0.1</v>
      </c>
      <c r="F282" s="142">
        <f t="shared" si="48"/>
        <v>33</v>
      </c>
      <c r="G282" s="43" t="s">
        <v>63</v>
      </c>
      <c r="H282" s="43"/>
      <c r="I282" s="43"/>
      <c r="J282" s="43"/>
      <c r="K282" s="159"/>
      <c r="L282" s="77">
        <f t="shared" si="47"/>
        <v>0</v>
      </c>
      <c r="M282" s="62"/>
    </row>
    <row r="283" spans="1:13" ht="15.75" x14ac:dyDescent="0.25">
      <c r="A283" s="98">
        <f>IF(F283&lt;&gt;"",1+MAX($A$7:A282),"")</f>
        <v>216</v>
      </c>
      <c r="B283" s="76"/>
      <c r="C283" s="84" t="s">
        <v>287</v>
      </c>
      <c r="D283" s="31">
        <v>5</v>
      </c>
      <c r="E283" s="89">
        <v>0</v>
      </c>
      <c r="F283" s="142">
        <f t="shared" si="48"/>
        <v>5</v>
      </c>
      <c r="G283" s="43" t="s">
        <v>66</v>
      </c>
      <c r="H283" s="43"/>
      <c r="I283" s="43"/>
      <c r="J283" s="43"/>
      <c r="K283" s="159"/>
      <c r="L283" s="77">
        <f t="shared" si="47"/>
        <v>0</v>
      </c>
      <c r="M283" s="62"/>
    </row>
    <row r="284" spans="1:13" ht="15.75" x14ac:dyDescent="0.25">
      <c r="A284" s="98">
        <f>IF(F284&lt;&gt;"",1+MAX($A$7:A283),"")</f>
        <v>217</v>
      </c>
      <c r="B284" s="76"/>
      <c r="C284" s="84" t="s">
        <v>288</v>
      </c>
      <c r="D284" s="31">
        <v>5</v>
      </c>
      <c r="E284" s="89">
        <v>0</v>
      </c>
      <c r="F284" s="142">
        <f t="shared" si="48"/>
        <v>5</v>
      </c>
      <c r="G284" s="43" t="s">
        <v>66</v>
      </c>
      <c r="H284" s="43"/>
      <c r="I284" s="43"/>
      <c r="J284" s="43"/>
      <c r="K284" s="159"/>
      <c r="L284" s="77">
        <f t="shared" si="47"/>
        <v>0</v>
      </c>
      <c r="M284" s="62"/>
    </row>
    <row r="285" spans="1:13" ht="15.75" x14ac:dyDescent="0.25">
      <c r="A285" s="98">
        <f>IF(F285&lt;&gt;"",1+MAX($A$7:A284),"")</f>
        <v>218</v>
      </c>
      <c r="B285" s="76"/>
      <c r="C285" s="84" t="s">
        <v>289</v>
      </c>
      <c r="D285" s="31">
        <v>5</v>
      </c>
      <c r="E285" s="89">
        <v>0</v>
      </c>
      <c r="F285" s="142">
        <f t="shared" si="48"/>
        <v>5</v>
      </c>
      <c r="G285" s="43" t="s">
        <v>66</v>
      </c>
      <c r="H285" s="43"/>
      <c r="I285" s="43"/>
      <c r="J285" s="43"/>
      <c r="K285" s="159"/>
      <c r="L285" s="77">
        <f t="shared" si="47"/>
        <v>0</v>
      </c>
      <c r="M285" s="62"/>
    </row>
    <row r="286" spans="1:13" ht="15.75" x14ac:dyDescent="0.25">
      <c r="A286" s="98" t="str">
        <f>IF(F286&lt;&gt;"",1+MAX($A$7:A285),"")</f>
        <v/>
      </c>
      <c r="B286" s="76"/>
      <c r="C286" s="85"/>
      <c r="D286" s="31"/>
      <c r="E286" s="89"/>
      <c r="F286" s="142"/>
      <c r="G286" s="43"/>
      <c r="H286" s="43"/>
      <c r="I286" s="43"/>
      <c r="J286" s="43"/>
      <c r="K286" s="159"/>
      <c r="L286" s="77"/>
      <c r="M286" s="62"/>
    </row>
    <row r="287" spans="1:13" x14ac:dyDescent="0.2">
      <c r="A287" s="45" t="str">
        <f>IF(F287&lt;&gt;"",1+MAX($A$7:A286),"")</f>
        <v/>
      </c>
      <c r="B287" s="45"/>
      <c r="C287" s="86" t="s">
        <v>291</v>
      </c>
      <c r="D287" s="31"/>
      <c r="E287" s="38"/>
      <c r="F287" s="106"/>
      <c r="G287" s="39"/>
      <c r="H287" s="39"/>
      <c r="I287" s="39"/>
      <c r="J287" s="39"/>
      <c r="K287" s="159"/>
      <c r="L287" s="77"/>
      <c r="M287" s="62"/>
    </row>
    <row r="288" spans="1:13" ht="15.75" x14ac:dyDescent="0.25">
      <c r="A288" s="98">
        <f>IF(F288&lt;&gt;"",1+MAX($A$7:A287),"")</f>
        <v>219</v>
      </c>
      <c r="B288" s="76"/>
      <c r="C288" s="84" t="s">
        <v>259</v>
      </c>
      <c r="D288" s="31">
        <v>1360</v>
      </c>
      <c r="E288" s="89">
        <v>0.1</v>
      </c>
      <c r="F288" s="142">
        <f>D288*(1+E288)</f>
        <v>1496.0000000000002</v>
      </c>
      <c r="G288" s="43" t="s">
        <v>63</v>
      </c>
      <c r="H288" s="43"/>
      <c r="I288" s="43"/>
      <c r="J288" s="43"/>
      <c r="K288" s="159"/>
      <c r="L288" s="77">
        <f t="shared" ref="L288:L292" si="49">F288*K288</f>
        <v>0</v>
      </c>
      <c r="M288" s="62"/>
    </row>
    <row r="289" spans="1:13" ht="15.75" x14ac:dyDescent="0.25">
      <c r="A289" s="98">
        <f>IF(F289&lt;&gt;"",1+MAX($A$7:A288),"")</f>
        <v>220</v>
      </c>
      <c r="B289" s="76"/>
      <c r="C289" s="84" t="s">
        <v>260</v>
      </c>
      <c r="D289" s="31">
        <v>165</v>
      </c>
      <c r="E289" s="89">
        <v>0.1</v>
      </c>
      <c r="F289" s="142">
        <f t="shared" ref="F289:F317" si="50">D289*(1+E289)</f>
        <v>181.50000000000003</v>
      </c>
      <c r="G289" s="43" t="s">
        <v>65</v>
      </c>
      <c r="H289" s="43"/>
      <c r="I289" s="43"/>
      <c r="J289" s="43"/>
      <c r="K289" s="159"/>
      <c r="L289" s="77">
        <f t="shared" si="49"/>
        <v>0</v>
      </c>
      <c r="M289" s="62"/>
    </row>
    <row r="290" spans="1:13" ht="15.75" x14ac:dyDescent="0.25">
      <c r="A290" s="98">
        <f>IF(F290&lt;&gt;"",1+MAX($A$7:A289),"")</f>
        <v>221</v>
      </c>
      <c r="B290" s="76"/>
      <c r="C290" s="84" t="s">
        <v>261</v>
      </c>
      <c r="D290" s="31">
        <v>1320</v>
      </c>
      <c r="E290" s="89">
        <v>0.1</v>
      </c>
      <c r="F290" s="142">
        <f t="shared" si="50"/>
        <v>1452.0000000000002</v>
      </c>
      <c r="G290" s="43" t="s">
        <v>63</v>
      </c>
      <c r="H290" s="43"/>
      <c r="I290" s="43"/>
      <c r="J290" s="43"/>
      <c r="K290" s="159"/>
      <c r="L290" s="77">
        <f t="shared" si="49"/>
        <v>0</v>
      </c>
      <c r="M290" s="62"/>
    </row>
    <row r="291" spans="1:13" ht="30" x14ac:dyDescent="0.25">
      <c r="A291" s="98">
        <f>IF(F291&lt;&gt;"",1+MAX($A$7:A290),"")</f>
        <v>222</v>
      </c>
      <c r="B291" s="76"/>
      <c r="C291" s="84" t="s">
        <v>262</v>
      </c>
      <c r="D291" s="31">
        <v>660</v>
      </c>
      <c r="E291" s="89">
        <v>0.1</v>
      </c>
      <c r="F291" s="142">
        <f t="shared" si="50"/>
        <v>726.00000000000011</v>
      </c>
      <c r="G291" s="43" t="s">
        <v>63</v>
      </c>
      <c r="H291" s="43"/>
      <c r="I291" s="43"/>
      <c r="J291" s="43"/>
      <c r="K291" s="159"/>
      <c r="L291" s="77">
        <f t="shared" si="49"/>
        <v>0</v>
      </c>
      <c r="M291" s="62"/>
    </row>
    <row r="292" spans="1:13" ht="15.75" x14ac:dyDescent="0.25">
      <c r="A292" s="98">
        <f>IF(F292&lt;&gt;"",1+MAX($A$7:A291),"")</f>
        <v>223</v>
      </c>
      <c r="B292" s="76"/>
      <c r="C292" s="84" t="s">
        <v>263</v>
      </c>
      <c r="D292" s="31">
        <v>660</v>
      </c>
      <c r="E292" s="89">
        <v>0.1</v>
      </c>
      <c r="F292" s="142">
        <f t="shared" si="50"/>
        <v>726.00000000000011</v>
      </c>
      <c r="G292" s="43" t="s">
        <v>63</v>
      </c>
      <c r="H292" s="43"/>
      <c r="I292" s="43"/>
      <c r="J292" s="43"/>
      <c r="K292" s="159"/>
      <c r="L292" s="77">
        <f t="shared" si="49"/>
        <v>0</v>
      </c>
      <c r="M292" s="62"/>
    </row>
    <row r="293" spans="1:13" ht="15.75" x14ac:dyDescent="0.25">
      <c r="A293" s="98">
        <f>IF(F293&lt;&gt;"",1+MAX($A$7:A292),"")</f>
        <v>224</v>
      </c>
      <c r="B293" s="76"/>
      <c r="C293" s="84" t="s">
        <v>265</v>
      </c>
      <c r="D293" s="31">
        <v>2630</v>
      </c>
      <c r="E293" s="89">
        <v>0.1</v>
      </c>
      <c r="F293" s="142">
        <f t="shared" si="50"/>
        <v>2893.0000000000005</v>
      </c>
      <c r="G293" s="43" t="s">
        <v>63</v>
      </c>
      <c r="H293" s="43"/>
      <c r="I293" s="43"/>
      <c r="J293" s="43"/>
      <c r="K293" s="159"/>
      <c r="L293" s="77">
        <f t="shared" ref="L293:L317" si="51">F293*K293</f>
        <v>0</v>
      </c>
      <c r="M293" s="62"/>
    </row>
    <row r="294" spans="1:13" ht="15.75" x14ac:dyDescent="0.25">
      <c r="A294" s="98">
        <f>IF(F294&lt;&gt;"",1+MAX($A$7:A293),"")</f>
        <v>225</v>
      </c>
      <c r="B294" s="76"/>
      <c r="C294" s="84" t="s">
        <v>266</v>
      </c>
      <c r="D294" s="31">
        <v>5</v>
      </c>
      <c r="E294" s="89">
        <v>0</v>
      </c>
      <c r="F294" s="142">
        <f t="shared" si="50"/>
        <v>5</v>
      </c>
      <c r="G294" s="43" t="s">
        <v>66</v>
      </c>
      <c r="H294" s="43"/>
      <c r="I294" s="43"/>
      <c r="J294" s="43"/>
      <c r="K294" s="159"/>
      <c r="L294" s="77">
        <f t="shared" si="51"/>
        <v>0</v>
      </c>
      <c r="M294" s="62"/>
    </row>
    <row r="295" spans="1:13" ht="15.75" x14ac:dyDescent="0.25">
      <c r="A295" s="98">
        <f>IF(F295&lt;&gt;"",1+MAX($A$7:A294),"")</f>
        <v>226</v>
      </c>
      <c r="B295" s="76"/>
      <c r="C295" s="84" t="s">
        <v>267</v>
      </c>
      <c r="D295" s="31">
        <v>5</v>
      </c>
      <c r="E295" s="89">
        <v>0</v>
      </c>
      <c r="F295" s="142">
        <f t="shared" si="50"/>
        <v>5</v>
      </c>
      <c r="G295" s="43" t="s">
        <v>66</v>
      </c>
      <c r="H295" s="43"/>
      <c r="I295" s="43"/>
      <c r="J295" s="43"/>
      <c r="K295" s="159"/>
      <c r="L295" s="77">
        <f t="shared" si="51"/>
        <v>0</v>
      </c>
      <c r="M295" s="62"/>
    </row>
    <row r="296" spans="1:13" ht="15.75" x14ac:dyDescent="0.25">
      <c r="A296" s="98">
        <f>IF(F296&lt;&gt;"",1+MAX($A$7:A295),"")</f>
        <v>227</v>
      </c>
      <c r="B296" s="76"/>
      <c r="C296" s="84" t="s">
        <v>268</v>
      </c>
      <c r="D296" s="31">
        <v>5</v>
      </c>
      <c r="E296" s="89">
        <v>0</v>
      </c>
      <c r="F296" s="142">
        <f t="shared" si="50"/>
        <v>5</v>
      </c>
      <c r="G296" s="43" t="s">
        <v>66</v>
      </c>
      <c r="H296" s="43"/>
      <c r="I296" s="43"/>
      <c r="J296" s="43"/>
      <c r="K296" s="159"/>
      <c r="L296" s="77">
        <f t="shared" si="51"/>
        <v>0</v>
      </c>
      <c r="M296" s="62"/>
    </row>
    <row r="297" spans="1:13" ht="15.75" x14ac:dyDescent="0.25">
      <c r="A297" s="98">
        <f>IF(F297&lt;&gt;"",1+MAX($A$7:A296),"")</f>
        <v>228</v>
      </c>
      <c r="B297" s="76"/>
      <c r="C297" s="84" t="s">
        <v>269</v>
      </c>
      <c r="D297" s="31">
        <v>2400</v>
      </c>
      <c r="E297" s="89">
        <v>0.1</v>
      </c>
      <c r="F297" s="142">
        <f t="shared" si="50"/>
        <v>2640</v>
      </c>
      <c r="G297" s="43" t="s">
        <v>63</v>
      </c>
      <c r="H297" s="43"/>
      <c r="I297" s="43"/>
      <c r="J297" s="43"/>
      <c r="K297" s="159"/>
      <c r="L297" s="77">
        <f t="shared" si="51"/>
        <v>0</v>
      </c>
      <c r="M297" s="62"/>
    </row>
    <row r="298" spans="1:13" ht="15.75" x14ac:dyDescent="0.25">
      <c r="A298" s="98">
        <f>IF(F298&lt;&gt;"",1+MAX($A$7:A297),"")</f>
        <v>229</v>
      </c>
      <c r="B298" s="76"/>
      <c r="C298" s="84" t="s">
        <v>270</v>
      </c>
      <c r="D298" s="31">
        <v>850</v>
      </c>
      <c r="E298" s="89">
        <v>0.1</v>
      </c>
      <c r="F298" s="142">
        <f t="shared" si="50"/>
        <v>935.00000000000011</v>
      </c>
      <c r="G298" s="43" t="s">
        <v>65</v>
      </c>
      <c r="H298" s="43"/>
      <c r="I298" s="43"/>
      <c r="J298" s="43"/>
      <c r="K298" s="159"/>
      <c r="L298" s="77">
        <f t="shared" si="51"/>
        <v>0</v>
      </c>
      <c r="M298" s="62"/>
    </row>
    <row r="299" spans="1:13" ht="15.75" x14ac:dyDescent="0.25">
      <c r="A299" s="98">
        <f>IF(F299&lt;&gt;"",1+MAX($A$7:A298),"")</f>
        <v>230</v>
      </c>
      <c r="B299" s="76"/>
      <c r="C299" s="84" t="s">
        <v>271</v>
      </c>
      <c r="D299" s="31">
        <v>13600</v>
      </c>
      <c r="E299" s="89">
        <v>0.1</v>
      </c>
      <c r="F299" s="142">
        <f t="shared" si="50"/>
        <v>14960.000000000002</v>
      </c>
      <c r="G299" s="43" t="s">
        <v>63</v>
      </c>
      <c r="H299" s="43"/>
      <c r="I299" s="43"/>
      <c r="J299" s="43"/>
      <c r="K299" s="159"/>
      <c r="L299" s="77">
        <f t="shared" si="51"/>
        <v>0</v>
      </c>
      <c r="M299" s="62"/>
    </row>
    <row r="300" spans="1:13" ht="15.75" x14ac:dyDescent="0.25">
      <c r="A300" s="98">
        <f>IF(F300&lt;&gt;"",1+MAX($A$7:A299),"")</f>
        <v>231</v>
      </c>
      <c r="B300" s="76"/>
      <c r="C300" s="84" t="s">
        <v>272</v>
      </c>
      <c r="D300" s="31">
        <v>13600</v>
      </c>
      <c r="E300" s="89">
        <v>0.1</v>
      </c>
      <c r="F300" s="142">
        <f t="shared" si="50"/>
        <v>14960.000000000002</v>
      </c>
      <c r="G300" s="43" t="s">
        <v>63</v>
      </c>
      <c r="H300" s="43"/>
      <c r="I300" s="43"/>
      <c r="J300" s="43"/>
      <c r="K300" s="159"/>
      <c r="L300" s="77">
        <f t="shared" si="51"/>
        <v>0</v>
      </c>
      <c r="M300" s="62"/>
    </row>
    <row r="301" spans="1:13" ht="15.75" x14ac:dyDescent="0.25">
      <c r="A301" s="98">
        <f>IF(F301&lt;&gt;"",1+MAX($A$7:A300),"")</f>
        <v>232</v>
      </c>
      <c r="B301" s="76"/>
      <c r="C301" s="84" t="s">
        <v>273</v>
      </c>
      <c r="D301" s="31">
        <v>15</v>
      </c>
      <c r="E301" s="89">
        <v>0.1</v>
      </c>
      <c r="F301" s="142">
        <f t="shared" si="50"/>
        <v>16.5</v>
      </c>
      <c r="G301" s="43" t="s">
        <v>63</v>
      </c>
      <c r="H301" s="43"/>
      <c r="I301" s="43"/>
      <c r="J301" s="43"/>
      <c r="K301" s="159"/>
      <c r="L301" s="77">
        <f t="shared" si="51"/>
        <v>0</v>
      </c>
      <c r="M301" s="62"/>
    </row>
    <row r="302" spans="1:13" ht="15.75" x14ac:dyDescent="0.25">
      <c r="A302" s="98">
        <f>IF(F302&lt;&gt;"",1+MAX($A$7:A301),"")</f>
        <v>233</v>
      </c>
      <c r="B302" s="76"/>
      <c r="C302" s="84" t="s">
        <v>274</v>
      </c>
      <c r="D302" s="31">
        <v>200</v>
      </c>
      <c r="E302" s="89">
        <v>0.1</v>
      </c>
      <c r="F302" s="142">
        <f t="shared" si="50"/>
        <v>220.00000000000003</v>
      </c>
      <c r="G302" s="43" t="s">
        <v>63</v>
      </c>
      <c r="H302" s="43"/>
      <c r="I302" s="43"/>
      <c r="J302" s="43"/>
      <c r="K302" s="159"/>
      <c r="L302" s="77">
        <f t="shared" si="51"/>
        <v>0</v>
      </c>
      <c r="M302" s="62"/>
    </row>
    <row r="303" spans="1:13" ht="15.75" x14ac:dyDescent="0.25">
      <c r="A303" s="98">
        <f>IF(F303&lt;&gt;"",1+MAX($A$7:A302),"")</f>
        <v>234</v>
      </c>
      <c r="B303" s="76"/>
      <c r="C303" s="84" t="s">
        <v>275</v>
      </c>
      <c r="D303" s="31">
        <v>3270</v>
      </c>
      <c r="E303" s="89">
        <v>0.1</v>
      </c>
      <c r="F303" s="142">
        <f t="shared" si="50"/>
        <v>3597.0000000000005</v>
      </c>
      <c r="G303" s="43" t="s">
        <v>63</v>
      </c>
      <c r="H303" s="43"/>
      <c r="I303" s="43"/>
      <c r="J303" s="43"/>
      <c r="K303" s="159"/>
      <c r="L303" s="77">
        <f t="shared" si="51"/>
        <v>0</v>
      </c>
      <c r="M303" s="62"/>
    </row>
    <row r="304" spans="1:13" ht="15.75" x14ac:dyDescent="0.25">
      <c r="A304" s="98">
        <f>IF(F304&lt;&gt;"",1+MAX($A$7:A303),"")</f>
        <v>235</v>
      </c>
      <c r="B304" s="76"/>
      <c r="C304" s="84" t="s">
        <v>276</v>
      </c>
      <c r="D304" s="31">
        <v>140</v>
      </c>
      <c r="E304" s="89">
        <v>0.1</v>
      </c>
      <c r="F304" s="142">
        <f t="shared" si="50"/>
        <v>154</v>
      </c>
      <c r="G304" s="43" t="s">
        <v>63</v>
      </c>
      <c r="H304" s="43"/>
      <c r="I304" s="43"/>
      <c r="J304" s="43"/>
      <c r="K304" s="159"/>
      <c r="L304" s="77">
        <f t="shared" si="51"/>
        <v>0</v>
      </c>
      <c r="M304" s="62"/>
    </row>
    <row r="305" spans="1:13" ht="15.75" x14ac:dyDescent="0.25">
      <c r="A305" s="98">
        <f>IF(F305&lt;&gt;"",1+MAX($A$7:A304),"")</f>
        <v>236</v>
      </c>
      <c r="B305" s="76"/>
      <c r="C305" s="84" t="s">
        <v>277</v>
      </c>
      <c r="D305" s="31">
        <v>30</v>
      </c>
      <c r="E305" s="89">
        <v>0.1</v>
      </c>
      <c r="F305" s="142">
        <f t="shared" si="50"/>
        <v>33</v>
      </c>
      <c r="G305" s="43" t="s">
        <v>63</v>
      </c>
      <c r="H305" s="43"/>
      <c r="I305" s="43"/>
      <c r="J305" s="43"/>
      <c r="K305" s="159"/>
      <c r="L305" s="77">
        <f t="shared" si="51"/>
        <v>0</v>
      </c>
      <c r="M305" s="62"/>
    </row>
    <row r="306" spans="1:13" ht="30" x14ac:dyDescent="0.25">
      <c r="A306" s="98">
        <f>IF(F306&lt;&gt;"",1+MAX($A$7:A305),"")</f>
        <v>237</v>
      </c>
      <c r="B306" s="76"/>
      <c r="C306" s="84" t="s">
        <v>278</v>
      </c>
      <c r="D306" s="31">
        <v>5</v>
      </c>
      <c r="E306" s="89">
        <v>0</v>
      </c>
      <c r="F306" s="142">
        <f t="shared" si="50"/>
        <v>5</v>
      </c>
      <c r="G306" s="43" t="s">
        <v>66</v>
      </c>
      <c r="H306" s="43"/>
      <c r="I306" s="43"/>
      <c r="J306" s="43"/>
      <c r="K306" s="159"/>
      <c r="L306" s="77">
        <f t="shared" si="51"/>
        <v>0</v>
      </c>
      <c r="M306" s="62"/>
    </row>
    <row r="307" spans="1:13" ht="15.75" x14ac:dyDescent="0.25">
      <c r="A307" s="98">
        <f>IF(F307&lt;&gt;"",1+MAX($A$7:A306),"")</f>
        <v>238</v>
      </c>
      <c r="B307" s="76"/>
      <c r="C307" s="84" t="s">
        <v>279</v>
      </c>
      <c r="D307" s="31">
        <v>60</v>
      </c>
      <c r="E307" s="89">
        <v>0.1</v>
      </c>
      <c r="F307" s="142">
        <f t="shared" si="50"/>
        <v>66</v>
      </c>
      <c r="G307" s="43" t="s">
        <v>65</v>
      </c>
      <c r="H307" s="43"/>
      <c r="I307" s="43"/>
      <c r="J307" s="43"/>
      <c r="K307" s="159"/>
      <c r="L307" s="77">
        <f t="shared" si="51"/>
        <v>0</v>
      </c>
      <c r="M307" s="62"/>
    </row>
    <row r="308" spans="1:13" ht="15.75" x14ac:dyDescent="0.25">
      <c r="A308" s="98">
        <f>IF(F308&lt;&gt;"",1+MAX($A$7:A307),"")</f>
        <v>239</v>
      </c>
      <c r="B308" s="76"/>
      <c r="C308" s="84" t="s">
        <v>280</v>
      </c>
      <c r="D308" s="31">
        <v>120</v>
      </c>
      <c r="E308" s="89">
        <v>0.1</v>
      </c>
      <c r="F308" s="142">
        <f t="shared" si="50"/>
        <v>132</v>
      </c>
      <c r="G308" s="43" t="s">
        <v>63</v>
      </c>
      <c r="H308" s="43"/>
      <c r="I308" s="43"/>
      <c r="J308" s="43"/>
      <c r="K308" s="159"/>
      <c r="L308" s="77">
        <f t="shared" si="51"/>
        <v>0</v>
      </c>
      <c r="M308" s="62"/>
    </row>
    <row r="309" spans="1:13" ht="15.75" x14ac:dyDescent="0.25">
      <c r="A309" s="98">
        <f>IF(F309&lt;&gt;"",1+MAX($A$7:A308),"")</f>
        <v>240</v>
      </c>
      <c r="B309" s="76"/>
      <c r="C309" s="84" t="s">
        <v>281</v>
      </c>
      <c r="D309" s="31">
        <v>90</v>
      </c>
      <c r="E309" s="89">
        <v>0.1</v>
      </c>
      <c r="F309" s="142">
        <f t="shared" si="50"/>
        <v>99.000000000000014</v>
      </c>
      <c r="G309" s="43" t="s">
        <v>65</v>
      </c>
      <c r="H309" s="43"/>
      <c r="I309" s="43"/>
      <c r="J309" s="43"/>
      <c r="K309" s="159"/>
      <c r="L309" s="77">
        <f t="shared" si="51"/>
        <v>0</v>
      </c>
      <c r="M309" s="62"/>
    </row>
    <row r="310" spans="1:13" ht="15.75" x14ac:dyDescent="0.25">
      <c r="A310" s="98">
        <f>IF(F310&lt;&gt;"",1+MAX($A$7:A309),"")</f>
        <v>241</v>
      </c>
      <c r="B310" s="76"/>
      <c r="C310" s="84" t="s">
        <v>282</v>
      </c>
      <c r="D310" s="31">
        <v>5</v>
      </c>
      <c r="E310" s="89">
        <v>0.1</v>
      </c>
      <c r="F310" s="142">
        <f t="shared" si="50"/>
        <v>5.5</v>
      </c>
      <c r="G310" s="43" t="s">
        <v>65</v>
      </c>
      <c r="H310" s="43"/>
      <c r="I310" s="43"/>
      <c r="J310" s="43"/>
      <c r="K310" s="159"/>
      <c r="L310" s="77">
        <f t="shared" si="51"/>
        <v>0</v>
      </c>
      <c r="M310" s="62"/>
    </row>
    <row r="311" spans="1:13" ht="15.75" x14ac:dyDescent="0.25">
      <c r="A311" s="98">
        <f>IF(F311&lt;&gt;"",1+MAX($A$7:A310),"")</f>
        <v>242</v>
      </c>
      <c r="B311" s="76"/>
      <c r="C311" s="84" t="s">
        <v>283</v>
      </c>
      <c r="D311" s="31">
        <v>5</v>
      </c>
      <c r="E311" s="89">
        <v>0</v>
      </c>
      <c r="F311" s="142">
        <f t="shared" si="50"/>
        <v>5</v>
      </c>
      <c r="G311" s="43" t="s">
        <v>66</v>
      </c>
      <c r="H311" s="43"/>
      <c r="I311" s="43"/>
      <c r="J311" s="43"/>
      <c r="K311" s="159"/>
      <c r="L311" s="77">
        <f t="shared" si="51"/>
        <v>0</v>
      </c>
      <c r="M311" s="62"/>
    </row>
    <row r="312" spans="1:13" ht="15.75" x14ac:dyDescent="0.25">
      <c r="A312" s="98">
        <f>IF(F312&lt;&gt;"",1+MAX($A$7:A311),"")</f>
        <v>243</v>
      </c>
      <c r="B312" s="76"/>
      <c r="C312" s="84" t="s">
        <v>284</v>
      </c>
      <c r="D312" s="31">
        <v>305</v>
      </c>
      <c r="E312" s="89">
        <v>0.1</v>
      </c>
      <c r="F312" s="142">
        <f t="shared" si="50"/>
        <v>335.5</v>
      </c>
      <c r="G312" s="43" t="s">
        <v>63</v>
      </c>
      <c r="H312" s="43"/>
      <c r="I312" s="43"/>
      <c r="J312" s="43"/>
      <c r="K312" s="159"/>
      <c r="L312" s="77">
        <f t="shared" si="51"/>
        <v>0</v>
      </c>
      <c r="M312" s="62"/>
    </row>
    <row r="313" spans="1:13" ht="15.75" x14ac:dyDescent="0.25">
      <c r="A313" s="98">
        <f>IF(F313&lt;&gt;"",1+MAX($A$7:A312),"")</f>
        <v>244</v>
      </c>
      <c r="B313" s="76"/>
      <c r="C313" s="84" t="s">
        <v>285</v>
      </c>
      <c r="D313" s="31">
        <v>5</v>
      </c>
      <c r="E313" s="89">
        <v>0</v>
      </c>
      <c r="F313" s="142">
        <f t="shared" si="50"/>
        <v>5</v>
      </c>
      <c r="G313" s="43" t="s">
        <v>66</v>
      </c>
      <c r="H313" s="43"/>
      <c r="I313" s="43"/>
      <c r="J313" s="43"/>
      <c r="K313" s="159"/>
      <c r="L313" s="77">
        <f t="shared" si="51"/>
        <v>0</v>
      </c>
      <c r="M313" s="62"/>
    </row>
    <row r="314" spans="1:13" ht="15.75" x14ac:dyDescent="0.25">
      <c r="A314" s="98">
        <f>IF(F314&lt;&gt;"",1+MAX($A$7:A313),"")</f>
        <v>245</v>
      </c>
      <c r="B314" s="76"/>
      <c r="C314" s="84" t="s">
        <v>286</v>
      </c>
      <c r="D314" s="31">
        <v>30</v>
      </c>
      <c r="E314" s="89">
        <v>0.1</v>
      </c>
      <c r="F314" s="142">
        <f t="shared" si="50"/>
        <v>33</v>
      </c>
      <c r="G314" s="43" t="s">
        <v>63</v>
      </c>
      <c r="H314" s="43"/>
      <c r="I314" s="43"/>
      <c r="J314" s="43"/>
      <c r="K314" s="159"/>
      <c r="L314" s="77">
        <f t="shared" si="51"/>
        <v>0</v>
      </c>
      <c r="M314" s="62"/>
    </row>
    <row r="315" spans="1:13" ht="15.75" x14ac:dyDescent="0.25">
      <c r="A315" s="98">
        <f>IF(F315&lt;&gt;"",1+MAX($A$7:A314),"")</f>
        <v>246</v>
      </c>
      <c r="B315" s="76"/>
      <c r="C315" s="84" t="s">
        <v>287</v>
      </c>
      <c r="D315" s="31">
        <v>5</v>
      </c>
      <c r="E315" s="89">
        <v>0</v>
      </c>
      <c r="F315" s="142">
        <f t="shared" si="50"/>
        <v>5</v>
      </c>
      <c r="G315" s="43" t="s">
        <v>66</v>
      </c>
      <c r="H315" s="43"/>
      <c r="I315" s="43"/>
      <c r="J315" s="43"/>
      <c r="K315" s="159"/>
      <c r="L315" s="77">
        <f t="shared" si="51"/>
        <v>0</v>
      </c>
      <c r="M315" s="62"/>
    </row>
    <row r="316" spans="1:13" ht="15.75" x14ac:dyDescent="0.25">
      <c r="A316" s="98">
        <f>IF(F316&lt;&gt;"",1+MAX($A$7:A315),"")</f>
        <v>247</v>
      </c>
      <c r="B316" s="76"/>
      <c r="C316" s="84" t="s">
        <v>288</v>
      </c>
      <c r="D316" s="31">
        <v>5</v>
      </c>
      <c r="E316" s="89">
        <v>0</v>
      </c>
      <c r="F316" s="142">
        <f t="shared" si="50"/>
        <v>5</v>
      </c>
      <c r="G316" s="43" t="s">
        <v>66</v>
      </c>
      <c r="H316" s="43"/>
      <c r="I316" s="43"/>
      <c r="J316" s="43"/>
      <c r="K316" s="159"/>
      <c r="L316" s="77">
        <f t="shared" si="51"/>
        <v>0</v>
      </c>
      <c r="M316" s="62"/>
    </row>
    <row r="317" spans="1:13" ht="15.75" x14ac:dyDescent="0.25">
      <c r="A317" s="98">
        <f>IF(F317&lt;&gt;"",1+MAX($A$7:A316),"")</f>
        <v>248</v>
      </c>
      <c r="B317" s="76"/>
      <c r="C317" s="84" t="s">
        <v>289</v>
      </c>
      <c r="D317" s="31">
        <v>10</v>
      </c>
      <c r="E317" s="89">
        <v>0</v>
      </c>
      <c r="F317" s="142">
        <f t="shared" si="50"/>
        <v>10</v>
      </c>
      <c r="G317" s="43" t="s">
        <v>66</v>
      </c>
      <c r="H317" s="43"/>
      <c r="I317" s="43"/>
      <c r="J317" s="43"/>
      <c r="K317" s="159"/>
      <c r="L317" s="77">
        <f t="shared" si="51"/>
        <v>0</v>
      </c>
      <c r="M317" s="62"/>
    </row>
    <row r="318" spans="1:13" ht="15.75" x14ac:dyDescent="0.25">
      <c r="A318" s="98" t="str">
        <f>IF(F318&lt;&gt;"",1+MAX($A$7:A317),"")</f>
        <v/>
      </c>
      <c r="B318" s="76"/>
      <c r="C318" s="85"/>
      <c r="D318" s="31"/>
      <c r="E318" s="89"/>
      <c r="F318" s="142"/>
      <c r="G318" s="43"/>
      <c r="H318" s="43"/>
      <c r="I318" s="43"/>
      <c r="J318" s="43"/>
      <c r="K318" s="159"/>
      <c r="L318" s="77"/>
      <c r="M318" s="62"/>
    </row>
    <row r="319" spans="1:13" x14ac:dyDescent="0.2">
      <c r="A319" s="45" t="str">
        <f>IF(F319&lt;&gt;"",1+MAX($A$7:A318),"")</f>
        <v/>
      </c>
      <c r="B319" s="45"/>
      <c r="C319" s="86" t="s">
        <v>292</v>
      </c>
      <c r="D319" s="31"/>
      <c r="E319" s="38"/>
      <c r="F319" s="106"/>
      <c r="G319" s="39"/>
      <c r="H319" s="39"/>
      <c r="I319" s="39"/>
      <c r="J319" s="39"/>
      <c r="K319" s="159"/>
      <c r="L319" s="77"/>
      <c r="M319" s="62"/>
    </row>
    <row r="320" spans="1:13" ht="15.75" x14ac:dyDescent="0.25">
      <c r="A320" s="98">
        <f>IF(F320&lt;&gt;"",1+MAX($A$7:A319),"")</f>
        <v>249</v>
      </c>
      <c r="B320" s="76"/>
      <c r="C320" s="84" t="s">
        <v>259</v>
      </c>
      <c r="D320" s="31">
        <v>3360</v>
      </c>
      <c r="E320" s="89">
        <v>0.1</v>
      </c>
      <c r="F320" s="142">
        <f>D320*(1+E320)</f>
        <v>3696.0000000000005</v>
      </c>
      <c r="G320" s="43" t="s">
        <v>63</v>
      </c>
      <c r="H320" s="43"/>
      <c r="I320" s="43"/>
      <c r="J320" s="43"/>
      <c r="K320" s="159"/>
      <c r="L320" s="77">
        <f t="shared" ref="L320:L350" si="52">F320*K320</f>
        <v>0</v>
      </c>
      <c r="M320" s="62"/>
    </row>
    <row r="321" spans="1:13" ht="15.75" x14ac:dyDescent="0.25">
      <c r="A321" s="98">
        <f>IF(F321&lt;&gt;"",1+MAX($A$7:A320),"")</f>
        <v>250</v>
      </c>
      <c r="B321" s="76"/>
      <c r="C321" s="84" t="s">
        <v>260</v>
      </c>
      <c r="D321" s="31">
        <v>290</v>
      </c>
      <c r="E321" s="89">
        <v>0.1</v>
      </c>
      <c r="F321" s="142">
        <f t="shared" ref="F321:F350" si="53">D321*(1+E321)</f>
        <v>319</v>
      </c>
      <c r="G321" s="43" t="s">
        <v>65</v>
      </c>
      <c r="H321" s="43"/>
      <c r="I321" s="43"/>
      <c r="J321" s="43"/>
      <c r="K321" s="159"/>
      <c r="L321" s="77">
        <f t="shared" si="52"/>
        <v>0</v>
      </c>
      <c r="M321" s="62"/>
    </row>
    <row r="322" spans="1:13" ht="15.75" x14ac:dyDescent="0.25">
      <c r="A322" s="98">
        <f>IF(F322&lt;&gt;"",1+MAX($A$7:A321),"")</f>
        <v>251</v>
      </c>
      <c r="B322" s="76"/>
      <c r="C322" s="84" t="s">
        <v>261</v>
      </c>
      <c r="D322" s="31">
        <v>2320</v>
      </c>
      <c r="E322" s="89">
        <v>0.1</v>
      </c>
      <c r="F322" s="142">
        <f t="shared" si="53"/>
        <v>2552</v>
      </c>
      <c r="G322" s="43" t="s">
        <v>63</v>
      </c>
      <c r="H322" s="43"/>
      <c r="I322" s="43"/>
      <c r="J322" s="43"/>
      <c r="K322" s="159"/>
      <c r="L322" s="77">
        <f t="shared" si="52"/>
        <v>0</v>
      </c>
      <c r="M322" s="62"/>
    </row>
    <row r="323" spans="1:13" ht="30" x14ac:dyDescent="0.25">
      <c r="A323" s="98">
        <f>IF(F323&lt;&gt;"",1+MAX($A$7:A322),"")</f>
        <v>252</v>
      </c>
      <c r="B323" s="76"/>
      <c r="C323" s="84" t="s">
        <v>262</v>
      </c>
      <c r="D323" s="31">
        <v>1160</v>
      </c>
      <c r="E323" s="89">
        <v>0.1</v>
      </c>
      <c r="F323" s="142">
        <f t="shared" si="53"/>
        <v>1276</v>
      </c>
      <c r="G323" s="43" t="s">
        <v>63</v>
      </c>
      <c r="H323" s="43"/>
      <c r="I323" s="43"/>
      <c r="J323" s="43"/>
      <c r="K323" s="159"/>
      <c r="L323" s="77">
        <f t="shared" si="52"/>
        <v>0</v>
      </c>
      <c r="M323" s="62"/>
    </row>
    <row r="324" spans="1:13" ht="15.75" x14ac:dyDescent="0.25">
      <c r="A324" s="98">
        <f>IF(F324&lt;&gt;"",1+MAX($A$7:A323),"")</f>
        <v>253</v>
      </c>
      <c r="B324" s="76"/>
      <c r="C324" s="84" t="s">
        <v>263</v>
      </c>
      <c r="D324" s="31">
        <v>1160</v>
      </c>
      <c r="E324" s="89">
        <v>0.1</v>
      </c>
      <c r="F324" s="142">
        <f t="shared" si="53"/>
        <v>1276</v>
      </c>
      <c r="G324" s="43" t="s">
        <v>63</v>
      </c>
      <c r="H324" s="43"/>
      <c r="I324" s="43"/>
      <c r="J324" s="43"/>
      <c r="K324" s="159"/>
      <c r="L324" s="77">
        <f t="shared" si="52"/>
        <v>0</v>
      </c>
      <c r="M324" s="62"/>
    </row>
    <row r="325" spans="1:13" ht="15.75" x14ac:dyDescent="0.25">
      <c r="A325" s="98">
        <f>IF(F325&lt;&gt;"",1+MAX($A$7:A324),"")</f>
        <v>254</v>
      </c>
      <c r="B325" s="76"/>
      <c r="C325" s="84" t="s">
        <v>264</v>
      </c>
      <c r="D325" s="31">
        <v>10</v>
      </c>
      <c r="E325" s="89">
        <v>0.1</v>
      </c>
      <c r="F325" s="142">
        <f t="shared" si="53"/>
        <v>11</v>
      </c>
      <c r="G325" s="43" t="s">
        <v>63</v>
      </c>
      <c r="H325" s="43"/>
      <c r="I325" s="43"/>
      <c r="J325" s="43"/>
      <c r="K325" s="159"/>
      <c r="L325" s="77">
        <f t="shared" si="52"/>
        <v>0</v>
      </c>
      <c r="M325" s="62"/>
    </row>
    <row r="326" spans="1:13" ht="15.75" x14ac:dyDescent="0.25">
      <c r="A326" s="98">
        <f>IF(F326&lt;&gt;"",1+MAX($A$7:A325),"")</f>
        <v>255</v>
      </c>
      <c r="B326" s="76"/>
      <c r="C326" s="84" t="s">
        <v>265</v>
      </c>
      <c r="D326" s="31">
        <v>2700</v>
      </c>
      <c r="E326" s="89">
        <v>0</v>
      </c>
      <c r="F326" s="142">
        <f t="shared" si="53"/>
        <v>2700</v>
      </c>
      <c r="G326" s="43" t="s">
        <v>66</v>
      </c>
      <c r="H326" s="43"/>
      <c r="I326" s="43"/>
      <c r="J326" s="43"/>
      <c r="K326" s="159"/>
      <c r="L326" s="77">
        <f t="shared" si="52"/>
        <v>0</v>
      </c>
      <c r="M326" s="62"/>
    </row>
    <row r="327" spans="1:13" ht="15.75" x14ac:dyDescent="0.25">
      <c r="A327" s="98">
        <f>IF(F327&lt;&gt;"",1+MAX($A$7:A326),"")</f>
        <v>256</v>
      </c>
      <c r="B327" s="76"/>
      <c r="C327" s="84" t="s">
        <v>266</v>
      </c>
      <c r="D327" s="31">
        <v>10</v>
      </c>
      <c r="E327" s="89">
        <v>0</v>
      </c>
      <c r="F327" s="142">
        <f t="shared" si="53"/>
        <v>10</v>
      </c>
      <c r="G327" s="43" t="s">
        <v>66</v>
      </c>
      <c r="H327" s="43"/>
      <c r="I327" s="43"/>
      <c r="J327" s="43"/>
      <c r="K327" s="159"/>
      <c r="L327" s="77">
        <f t="shared" si="52"/>
        <v>0</v>
      </c>
      <c r="M327" s="62"/>
    </row>
    <row r="328" spans="1:13" ht="15.75" x14ac:dyDescent="0.25">
      <c r="A328" s="98">
        <f>IF(F328&lt;&gt;"",1+MAX($A$7:A327),"")</f>
        <v>257</v>
      </c>
      <c r="B328" s="76"/>
      <c r="C328" s="84" t="s">
        <v>267</v>
      </c>
      <c r="D328" s="31">
        <v>10</v>
      </c>
      <c r="E328" s="89">
        <v>0</v>
      </c>
      <c r="F328" s="142">
        <f t="shared" si="53"/>
        <v>10</v>
      </c>
      <c r="G328" s="43" t="s">
        <v>66</v>
      </c>
      <c r="H328" s="43"/>
      <c r="I328" s="43"/>
      <c r="J328" s="43"/>
      <c r="K328" s="159"/>
      <c r="L328" s="77">
        <f t="shared" si="52"/>
        <v>0</v>
      </c>
      <c r="M328" s="62"/>
    </row>
    <row r="329" spans="1:13" ht="15.75" x14ac:dyDescent="0.25">
      <c r="A329" s="98">
        <f>IF(F329&lt;&gt;"",1+MAX($A$7:A328),"")</f>
        <v>258</v>
      </c>
      <c r="B329" s="76"/>
      <c r="C329" s="84" t="s">
        <v>268</v>
      </c>
      <c r="D329" s="31">
        <v>10</v>
      </c>
      <c r="E329" s="89">
        <v>0</v>
      </c>
      <c r="F329" s="142">
        <f t="shared" si="53"/>
        <v>10</v>
      </c>
      <c r="G329" s="43" t="s">
        <v>66</v>
      </c>
      <c r="H329" s="43"/>
      <c r="I329" s="43"/>
      <c r="J329" s="43"/>
      <c r="K329" s="159"/>
      <c r="L329" s="77">
        <f t="shared" si="52"/>
        <v>0</v>
      </c>
      <c r="M329" s="62"/>
    </row>
    <row r="330" spans="1:13" ht="15.75" x14ac:dyDescent="0.25">
      <c r="A330" s="98">
        <f>IF(F330&lt;&gt;"",1+MAX($A$7:A329),"")</f>
        <v>259</v>
      </c>
      <c r="B330" s="76"/>
      <c r="C330" s="84" t="s">
        <v>269</v>
      </c>
      <c r="D330" s="31">
        <v>4480</v>
      </c>
      <c r="E330" s="89">
        <v>0.1</v>
      </c>
      <c r="F330" s="142">
        <f t="shared" si="53"/>
        <v>4928</v>
      </c>
      <c r="G330" s="43" t="s">
        <v>63</v>
      </c>
      <c r="H330" s="43"/>
      <c r="I330" s="43"/>
      <c r="J330" s="43"/>
      <c r="K330" s="159"/>
      <c r="L330" s="77">
        <f t="shared" si="52"/>
        <v>0</v>
      </c>
      <c r="M330" s="62"/>
    </row>
    <row r="331" spans="1:13" ht="15.75" x14ac:dyDescent="0.25">
      <c r="A331" s="98">
        <f>IF(F331&lt;&gt;"",1+MAX($A$7:A330),"")</f>
        <v>260</v>
      </c>
      <c r="B331" s="76"/>
      <c r="C331" s="84" t="s">
        <v>270</v>
      </c>
      <c r="D331" s="31">
        <v>1930</v>
      </c>
      <c r="E331" s="89">
        <v>0.1</v>
      </c>
      <c r="F331" s="142">
        <f t="shared" si="53"/>
        <v>2123</v>
      </c>
      <c r="G331" s="43" t="s">
        <v>65</v>
      </c>
      <c r="H331" s="43"/>
      <c r="I331" s="43"/>
      <c r="J331" s="43"/>
      <c r="K331" s="159"/>
      <c r="L331" s="77">
        <f t="shared" si="52"/>
        <v>0</v>
      </c>
      <c r="M331" s="62"/>
    </row>
    <row r="332" spans="1:13" ht="15.75" x14ac:dyDescent="0.25">
      <c r="A332" s="98">
        <f>IF(F332&lt;&gt;"",1+MAX($A$7:A331),"")</f>
        <v>261</v>
      </c>
      <c r="B332" s="76"/>
      <c r="C332" s="84" t="s">
        <v>271</v>
      </c>
      <c r="D332" s="31">
        <v>30880</v>
      </c>
      <c r="E332" s="89">
        <v>0.1</v>
      </c>
      <c r="F332" s="142">
        <f t="shared" si="53"/>
        <v>33968</v>
      </c>
      <c r="G332" s="43" t="s">
        <v>63</v>
      </c>
      <c r="H332" s="43"/>
      <c r="I332" s="43"/>
      <c r="J332" s="43"/>
      <c r="K332" s="159"/>
      <c r="L332" s="77">
        <f t="shared" si="52"/>
        <v>0</v>
      </c>
      <c r="M332" s="62"/>
    </row>
    <row r="333" spans="1:13" ht="15.75" x14ac:dyDescent="0.25">
      <c r="A333" s="98">
        <f>IF(F333&lt;&gt;"",1+MAX($A$7:A332),"")</f>
        <v>262</v>
      </c>
      <c r="B333" s="76"/>
      <c r="C333" s="84" t="s">
        <v>272</v>
      </c>
      <c r="D333" s="31">
        <v>30880</v>
      </c>
      <c r="E333" s="89">
        <v>0.1</v>
      </c>
      <c r="F333" s="142">
        <f t="shared" si="53"/>
        <v>33968</v>
      </c>
      <c r="G333" s="43" t="s">
        <v>63</v>
      </c>
      <c r="H333" s="43"/>
      <c r="I333" s="43"/>
      <c r="J333" s="43"/>
      <c r="K333" s="159"/>
      <c r="L333" s="77">
        <f t="shared" si="52"/>
        <v>0</v>
      </c>
      <c r="M333" s="62"/>
    </row>
    <row r="334" spans="1:13" ht="15.75" x14ac:dyDescent="0.25">
      <c r="A334" s="98">
        <f>IF(F334&lt;&gt;"",1+MAX($A$7:A333),"")</f>
        <v>263</v>
      </c>
      <c r="B334" s="76"/>
      <c r="C334" s="84" t="s">
        <v>273</v>
      </c>
      <c r="D334" s="31">
        <v>20</v>
      </c>
      <c r="E334" s="89">
        <v>0.1</v>
      </c>
      <c r="F334" s="142">
        <f t="shared" si="53"/>
        <v>22</v>
      </c>
      <c r="G334" s="43" t="s">
        <v>63</v>
      </c>
      <c r="H334" s="43"/>
      <c r="I334" s="43"/>
      <c r="J334" s="43"/>
      <c r="K334" s="159"/>
      <c r="L334" s="77">
        <f t="shared" si="52"/>
        <v>0</v>
      </c>
      <c r="M334" s="62"/>
    </row>
    <row r="335" spans="1:13" ht="15.75" x14ac:dyDescent="0.25">
      <c r="A335" s="98">
        <f>IF(F335&lt;&gt;"",1+MAX($A$7:A334),"")</f>
        <v>264</v>
      </c>
      <c r="B335" s="76"/>
      <c r="C335" s="84" t="s">
        <v>274</v>
      </c>
      <c r="D335" s="31">
        <v>320</v>
      </c>
      <c r="E335" s="89">
        <v>0.1</v>
      </c>
      <c r="F335" s="142">
        <f t="shared" si="53"/>
        <v>352</v>
      </c>
      <c r="G335" s="43" t="s">
        <v>63</v>
      </c>
      <c r="H335" s="43"/>
      <c r="I335" s="43"/>
      <c r="J335" s="43"/>
      <c r="K335" s="159"/>
      <c r="L335" s="77">
        <f t="shared" si="52"/>
        <v>0</v>
      </c>
      <c r="M335" s="62"/>
    </row>
    <row r="336" spans="1:13" ht="15.75" x14ac:dyDescent="0.25">
      <c r="A336" s="98">
        <f>IF(F336&lt;&gt;"",1+MAX($A$7:A335),"")</f>
        <v>265</v>
      </c>
      <c r="B336" s="76"/>
      <c r="C336" s="84" t="s">
        <v>275</v>
      </c>
      <c r="D336" s="31">
        <v>5620</v>
      </c>
      <c r="E336" s="89">
        <v>0.1</v>
      </c>
      <c r="F336" s="142">
        <f t="shared" si="53"/>
        <v>6182.0000000000009</v>
      </c>
      <c r="G336" s="43" t="s">
        <v>63</v>
      </c>
      <c r="H336" s="43"/>
      <c r="I336" s="43"/>
      <c r="J336" s="43"/>
      <c r="K336" s="159"/>
      <c r="L336" s="77">
        <f t="shared" si="52"/>
        <v>0</v>
      </c>
      <c r="M336" s="62"/>
    </row>
    <row r="337" spans="1:13" ht="15.75" x14ac:dyDescent="0.25">
      <c r="A337" s="98">
        <f>IF(F337&lt;&gt;"",1+MAX($A$7:A336),"")</f>
        <v>266</v>
      </c>
      <c r="B337" s="76"/>
      <c r="C337" s="84" t="s">
        <v>276</v>
      </c>
      <c r="D337" s="31">
        <v>110</v>
      </c>
      <c r="E337" s="89">
        <v>0.1</v>
      </c>
      <c r="F337" s="142">
        <f t="shared" si="53"/>
        <v>121.00000000000001</v>
      </c>
      <c r="G337" s="43" t="s">
        <v>63</v>
      </c>
      <c r="H337" s="43"/>
      <c r="I337" s="43"/>
      <c r="J337" s="43"/>
      <c r="K337" s="159"/>
      <c r="L337" s="77">
        <f t="shared" si="52"/>
        <v>0</v>
      </c>
      <c r="M337" s="62"/>
    </row>
    <row r="338" spans="1:13" ht="15.75" x14ac:dyDescent="0.25">
      <c r="A338" s="98">
        <f>IF(F338&lt;&gt;"",1+MAX($A$7:A337),"")</f>
        <v>267</v>
      </c>
      <c r="B338" s="76"/>
      <c r="C338" s="84" t="s">
        <v>277</v>
      </c>
      <c r="D338" s="31">
        <v>60</v>
      </c>
      <c r="E338" s="89">
        <v>0.1</v>
      </c>
      <c r="F338" s="142">
        <f t="shared" si="53"/>
        <v>66</v>
      </c>
      <c r="G338" s="43" t="s">
        <v>65</v>
      </c>
      <c r="H338" s="43"/>
      <c r="I338" s="43"/>
      <c r="J338" s="43"/>
      <c r="K338" s="159"/>
      <c r="L338" s="77">
        <f t="shared" si="52"/>
        <v>0</v>
      </c>
      <c r="M338" s="62"/>
    </row>
    <row r="339" spans="1:13" ht="30" x14ac:dyDescent="0.25">
      <c r="A339" s="98">
        <f>IF(F339&lt;&gt;"",1+MAX($A$7:A338),"")</f>
        <v>268</v>
      </c>
      <c r="B339" s="76"/>
      <c r="C339" s="84" t="s">
        <v>278</v>
      </c>
      <c r="D339" s="31">
        <v>10</v>
      </c>
      <c r="E339" s="89">
        <v>0</v>
      </c>
      <c r="F339" s="142">
        <f t="shared" si="53"/>
        <v>10</v>
      </c>
      <c r="G339" s="43" t="s">
        <v>66</v>
      </c>
      <c r="H339" s="43"/>
      <c r="I339" s="43"/>
      <c r="J339" s="43"/>
      <c r="K339" s="159"/>
      <c r="L339" s="77">
        <f t="shared" si="52"/>
        <v>0</v>
      </c>
      <c r="M339" s="62"/>
    </row>
    <row r="340" spans="1:13" ht="15.75" x14ac:dyDescent="0.25">
      <c r="A340" s="98">
        <f>IF(F340&lt;&gt;"",1+MAX($A$7:A339),"")</f>
        <v>269</v>
      </c>
      <c r="B340" s="76"/>
      <c r="C340" s="84" t="s">
        <v>279</v>
      </c>
      <c r="D340" s="31">
        <v>100</v>
      </c>
      <c r="E340" s="89">
        <v>0.1</v>
      </c>
      <c r="F340" s="142">
        <f t="shared" si="53"/>
        <v>110.00000000000001</v>
      </c>
      <c r="G340" s="43" t="s">
        <v>65</v>
      </c>
      <c r="H340" s="43"/>
      <c r="I340" s="43"/>
      <c r="J340" s="43"/>
      <c r="K340" s="159"/>
      <c r="L340" s="77">
        <f t="shared" si="52"/>
        <v>0</v>
      </c>
      <c r="M340" s="62"/>
    </row>
    <row r="341" spans="1:13" ht="15.75" x14ac:dyDescent="0.25">
      <c r="A341" s="98">
        <f>IF(F341&lt;&gt;"",1+MAX($A$7:A340),"")</f>
        <v>270</v>
      </c>
      <c r="B341" s="76"/>
      <c r="C341" s="84" t="s">
        <v>280</v>
      </c>
      <c r="D341" s="31">
        <v>190</v>
      </c>
      <c r="E341" s="89">
        <v>0.1</v>
      </c>
      <c r="F341" s="142">
        <f t="shared" si="53"/>
        <v>209.00000000000003</v>
      </c>
      <c r="G341" s="43" t="s">
        <v>63</v>
      </c>
      <c r="H341" s="43"/>
      <c r="I341" s="43"/>
      <c r="J341" s="43"/>
      <c r="K341" s="159"/>
      <c r="L341" s="77">
        <f t="shared" si="52"/>
        <v>0</v>
      </c>
      <c r="M341" s="62"/>
    </row>
    <row r="342" spans="1:13" ht="15.75" x14ac:dyDescent="0.25">
      <c r="A342" s="98">
        <f>IF(F342&lt;&gt;"",1+MAX($A$7:A341),"")</f>
        <v>271</v>
      </c>
      <c r="B342" s="76"/>
      <c r="C342" s="84" t="s">
        <v>281</v>
      </c>
      <c r="D342" s="31">
        <v>130</v>
      </c>
      <c r="E342" s="89">
        <v>0.1</v>
      </c>
      <c r="F342" s="142">
        <f t="shared" si="53"/>
        <v>143</v>
      </c>
      <c r="G342" s="43" t="s">
        <v>65</v>
      </c>
      <c r="H342" s="43"/>
      <c r="I342" s="43"/>
      <c r="J342" s="43"/>
      <c r="K342" s="159"/>
      <c r="L342" s="77">
        <f t="shared" si="52"/>
        <v>0</v>
      </c>
      <c r="M342" s="62"/>
    </row>
    <row r="343" spans="1:13" ht="15.75" x14ac:dyDescent="0.25">
      <c r="A343" s="98">
        <f>IF(F343&lt;&gt;"",1+MAX($A$7:A342),"")</f>
        <v>272</v>
      </c>
      <c r="B343" s="76"/>
      <c r="C343" s="84" t="s">
        <v>282</v>
      </c>
      <c r="D343" s="31">
        <v>10</v>
      </c>
      <c r="E343" s="89">
        <v>0</v>
      </c>
      <c r="F343" s="142">
        <f t="shared" si="53"/>
        <v>10</v>
      </c>
      <c r="G343" s="43" t="s">
        <v>66</v>
      </c>
      <c r="H343" s="43"/>
      <c r="I343" s="43"/>
      <c r="J343" s="43"/>
      <c r="K343" s="159"/>
      <c r="L343" s="77">
        <f t="shared" si="52"/>
        <v>0</v>
      </c>
      <c r="M343" s="62"/>
    </row>
    <row r="344" spans="1:13" ht="15.75" x14ac:dyDescent="0.25">
      <c r="A344" s="98">
        <f>IF(F344&lt;&gt;"",1+MAX($A$7:A343),"")</f>
        <v>273</v>
      </c>
      <c r="B344" s="76"/>
      <c r="C344" s="84" t="s">
        <v>283</v>
      </c>
      <c r="D344" s="31">
        <v>10</v>
      </c>
      <c r="E344" s="89">
        <v>0</v>
      </c>
      <c r="F344" s="142">
        <f t="shared" si="53"/>
        <v>10</v>
      </c>
      <c r="G344" s="43" t="s">
        <v>66</v>
      </c>
      <c r="H344" s="43"/>
      <c r="I344" s="43"/>
      <c r="J344" s="43"/>
      <c r="K344" s="159"/>
      <c r="L344" s="77">
        <f t="shared" si="52"/>
        <v>0</v>
      </c>
      <c r="M344" s="62"/>
    </row>
    <row r="345" spans="1:13" ht="15.75" x14ac:dyDescent="0.25">
      <c r="A345" s="98">
        <f>IF(F345&lt;&gt;"",1+MAX($A$7:A344),"")</f>
        <v>274</v>
      </c>
      <c r="B345" s="76"/>
      <c r="C345" s="84" t="s">
        <v>284</v>
      </c>
      <c r="D345" s="31">
        <v>420</v>
      </c>
      <c r="E345" s="89">
        <v>0.1</v>
      </c>
      <c r="F345" s="142">
        <f t="shared" si="53"/>
        <v>462.00000000000006</v>
      </c>
      <c r="G345" s="43" t="s">
        <v>63</v>
      </c>
      <c r="H345" s="43"/>
      <c r="I345" s="43"/>
      <c r="J345" s="43"/>
      <c r="K345" s="159"/>
      <c r="L345" s="77">
        <f t="shared" si="52"/>
        <v>0</v>
      </c>
      <c r="M345" s="62"/>
    </row>
    <row r="346" spans="1:13" ht="15.75" x14ac:dyDescent="0.25">
      <c r="A346" s="98">
        <f>IF(F346&lt;&gt;"",1+MAX($A$7:A345),"")</f>
        <v>275</v>
      </c>
      <c r="B346" s="76"/>
      <c r="C346" s="84" t="s">
        <v>285</v>
      </c>
      <c r="D346" s="31">
        <v>10</v>
      </c>
      <c r="E346" s="89">
        <v>0</v>
      </c>
      <c r="F346" s="142">
        <f t="shared" si="53"/>
        <v>10</v>
      </c>
      <c r="G346" s="43" t="s">
        <v>66</v>
      </c>
      <c r="H346" s="43"/>
      <c r="I346" s="43"/>
      <c r="J346" s="43"/>
      <c r="K346" s="159"/>
      <c r="L346" s="77">
        <f t="shared" si="52"/>
        <v>0</v>
      </c>
      <c r="M346" s="62"/>
    </row>
    <row r="347" spans="1:13" ht="15.75" x14ac:dyDescent="0.25">
      <c r="A347" s="98">
        <f>IF(F347&lt;&gt;"",1+MAX($A$7:A346),"")</f>
        <v>276</v>
      </c>
      <c r="B347" s="76"/>
      <c r="C347" s="84" t="s">
        <v>286</v>
      </c>
      <c r="D347" s="31">
        <v>60</v>
      </c>
      <c r="E347" s="89">
        <v>0.1</v>
      </c>
      <c r="F347" s="142">
        <f t="shared" si="53"/>
        <v>66</v>
      </c>
      <c r="G347" s="43" t="s">
        <v>63</v>
      </c>
      <c r="H347" s="43"/>
      <c r="I347" s="43"/>
      <c r="J347" s="43"/>
      <c r="K347" s="159"/>
      <c r="L347" s="77">
        <f t="shared" si="52"/>
        <v>0</v>
      </c>
      <c r="M347" s="62"/>
    </row>
    <row r="348" spans="1:13" ht="15.75" x14ac:dyDescent="0.25">
      <c r="A348" s="98">
        <f>IF(F348&lt;&gt;"",1+MAX($A$7:A347),"")</f>
        <v>277</v>
      </c>
      <c r="B348" s="76"/>
      <c r="C348" s="84" t="s">
        <v>287</v>
      </c>
      <c r="D348" s="31">
        <v>10</v>
      </c>
      <c r="E348" s="89">
        <v>0</v>
      </c>
      <c r="F348" s="142">
        <f t="shared" si="53"/>
        <v>10</v>
      </c>
      <c r="G348" s="43" t="s">
        <v>66</v>
      </c>
      <c r="H348" s="43"/>
      <c r="I348" s="43"/>
      <c r="J348" s="43"/>
      <c r="K348" s="159"/>
      <c r="L348" s="77">
        <f t="shared" si="52"/>
        <v>0</v>
      </c>
      <c r="M348" s="62"/>
    </row>
    <row r="349" spans="1:13" ht="15.75" x14ac:dyDescent="0.25">
      <c r="A349" s="98">
        <f>IF(F349&lt;&gt;"",1+MAX($A$7:A348),"")</f>
        <v>278</v>
      </c>
      <c r="B349" s="76"/>
      <c r="C349" s="84" t="s">
        <v>288</v>
      </c>
      <c r="D349" s="31">
        <v>10</v>
      </c>
      <c r="E349" s="89">
        <v>0</v>
      </c>
      <c r="F349" s="142">
        <f t="shared" si="53"/>
        <v>10</v>
      </c>
      <c r="G349" s="43" t="s">
        <v>66</v>
      </c>
      <c r="H349" s="43"/>
      <c r="I349" s="43"/>
      <c r="J349" s="43"/>
      <c r="K349" s="159"/>
      <c r="L349" s="77">
        <f t="shared" si="52"/>
        <v>0</v>
      </c>
      <c r="M349" s="62"/>
    </row>
    <row r="350" spans="1:13" ht="15.75" x14ac:dyDescent="0.25">
      <c r="A350" s="98">
        <f>IF(F350&lt;&gt;"",1+MAX($A$7:A349),"")</f>
        <v>279</v>
      </c>
      <c r="B350" s="76"/>
      <c r="C350" s="84" t="s">
        <v>289</v>
      </c>
      <c r="D350" s="31">
        <v>10</v>
      </c>
      <c r="E350" s="89">
        <v>0</v>
      </c>
      <c r="F350" s="142">
        <f t="shared" si="53"/>
        <v>10</v>
      </c>
      <c r="G350" s="43" t="s">
        <v>66</v>
      </c>
      <c r="H350" s="43"/>
      <c r="I350" s="43"/>
      <c r="J350" s="43"/>
      <c r="K350" s="159"/>
      <c r="L350" s="77">
        <f t="shared" si="52"/>
        <v>0</v>
      </c>
      <c r="M350" s="62"/>
    </row>
    <row r="351" spans="1:13" ht="15.75" x14ac:dyDescent="0.25">
      <c r="A351" s="98" t="str">
        <f>IF(F351&lt;&gt;"",1+MAX($A$7:A350),"")</f>
        <v/>
      </c>
      <c r="B351" s="76"/>
      <c r="C351" s="85"/>
      <c r="D351" s="31"/>
      <c r="E351" s="89"/>
      <c r="F351" s="142"/>
      <c r="G351" s="43"/>
      <c r="H351" s="43"/>
      <c r="I351" s="43"/>
      <c r="J351" s="43"/>
      <c r="K351" s="159"/>
      <c r="L351" s="77"/>
      <c r="M351" s="62"/>
    </row>
    <row r="352" spans="1:13" x14ac:dyDescent="0.2">
      <c r="A352" s="45" t="str">
        <f>IF(F352&lt;&gt;"",1+MAX($A$7:A351),"")</f>
        <v/>
      </c>
      <c r="B352" s="45"/>
      <c r="C352" s="86" t="s">
        <v>293</v>
      </c>
      <c r="D352" s="31"/>
      <c r="E352" s="38"/>
      <c r="F352" s="106"/>
      <c r="G352" s="39"/>
      <c r="H352" s="39"/>
      <c r="I352" s="39"/>
      <c r="J352" s="39"/>
      <c r="K352" s="159"/>
      <c r="L352" s="77"/>
      <c r="M352" s="62"/>
    </row>
    <row r="353" spans="1:13" ht="15.75" x14ac:dyDescent="0.25">
      <c r="A353" s="98">
        <f>IF(F353&lt;&gt;"",1+MAX($A$7:A352),"")</f>
        <v>280</v>
      </c>
      <c r="B353" s="76"/>
      <c r="C353" s="84" t="s">
        <v>259</v>
      </c>
      <c r="D353" s="31">
        <v>2880</v>
      </c>
      <c r="E353" s="89">
        <v>0.1</v>
      </c>
      <c r="F353" s="142">
        <f>D353*(1+E353)</f>
        <v>3168.0000000000005</v>
      </c>
      <c r="G353" s="43" t="s">
        <v>63</v>
      </c>
      <c r="H353" s="43"/>
      <c r="I353" s="43"/>
      <c r="J353" s="43"/>
      <c r="K353" s="159"/>
      <c r="L353" s="77">
        <f t="shared" ref="L353:L383" si="54">F353*K353</f>
        <v>0</v>
      </c>
      <c r="M353" s="62"/>
    </row>
    <row r="354" spans="1:13" ht="15.75" x14ac:dyDescent="0.25">
      <c r="A354" s="98">
        <f>IF(F354&lt;&gt;"",1+MAX($A$7:A353),"")</f>
        <v>281</v>
      </c>
      <c r="B354" s="76"/>
      <c r="C354" s="84" t="s">
        <v>260</v>
      </c>
      <c r="D354" s="31">
        <v>720</v>
      </c>
      <c r="E354" s="89">
        <v>0.1</v>
      </c>
      <c r="F354" s="142">
        <f t="shared" ref="F354:F383" si="55">D354*(1+E354)</f>
        <v>792.00000000000011</v>
      </c>
      <c r="G354" s="43" t="s">
        <v>65</v>
      </c>
      <c r="H354" s="43"/>
      <c r="I354" s="43"/>
      <c r="J354" s="43"/>
      <c r="K354" s="159"/>
      <c r="L354" s="77">
        <f t="shared" si="54"/>
        <v>0</v>
      </c>
      <c r="M354" s="62"/>
    </row>
    <row r="355" spans="1:13" ht="15.75" x14ac:dyDescent="0.25">
      <c r="A355" s="98">
        <f>IF(F355&lt;&gt;"",1+MAX($A$7:A354),"")</f>
        <v>282</v>
      </c>
      <c r="B355" s="76"/>
      <c r="C355" s="84" t="s">
        <v>261</v>
      </c>
      <c r="D355" s="31">
        <v>5760</v>
      </c>
      <c r="E355" s="89">
        <v>0.1</v>
      </c>
      <c r="F355" s="142">
        <f t="shared" si="55"/>
        <v>6336.0000000000009</v>
      </c>
      <c r="G355" s="43" t="s">
        <v>63</v>
      </c>
      <c r="H355" s="43"/>
      <c r="I355" s="43"/>
      <c r="J355" s="43"/>
      <c r="K355" s="159"/>
      <c r="L355" s="77">
        <f t="shared" si="54"/>
        <v>0</v>
      </c>
      <c r="M355" s="62"/>
    </row>
    <row r="356" spans="1:13" ht="30" x14ac:dyDescent="0.25">
      <c r="A356" s="98">
        <f>IF(F356&lt;&gt;"",1+MAX($A$7:A355),"")</f>
        <v>283</v>
      </c>
      <c r="B356" s="76"/>
      <c r="C356" s="84" t="s">
        <v>262</v>
      </c>
      <c r="D356" s="31">
        <v>2880</v>
      </c>
      <c r="E356" s="89">
        <v>0.1</v>
      </c>
      <c r="F356" s="142">
        <f t="shared" si="55"/>
        <v>3168.0000000000005</v>
      </c>
      <c r="G356" s="43" t="s">
        <v>63</v>
      </c>
      <c r="H356" s="43"/>
      <c r="I356" s="43"/>
      <c r="J356" s="43"/>
      <c r="K356" s="159"/>
      <c r="L356" s="77">
        <f t="shared" si="54"/>
        <v>0</v>
      </c>
      <c r="M356" s="62"/>
    </row>
    <row r="357" spans="1:13" ht="15.75" x14ac:dyDescent="0.25">
      <c r="A357" s="98">
        <f>IF(F357&lt;&gt;"",1+MAX($A$7:A356),"")</f>
        <v>284</v>
      </c>
      <c r="B357" s="76"/>
      <c r="C357" s="84" t="s">
        <v>263</v>
      </c>
      <c r="D357" s="31">
        <v>2880</v>
      </c>
      <c r="E357" s="89">
        <v>0.1</v>
      </c>
      <c r="F357" s="142">
        <f t="shared" si="55"/>
        <v>3168.0000000000005</v>
      </c>
      <c r="G357" s="43" t="s">
        <v>63</v>
      </c>
      <c r="H357" s="43"/>
      <c r="I357" s="43"/>
      <c r="J357" s="43"/>
      <c r="K357" s="159"/>
      <c r="L357" s="77">
        <f t="shared" si="54"/>
        <v>0</v>
      </c>
      <c r="M357" s="62"/>
    </row>
    <row r="358" spans="1:13" ht="15.75" x14ac:dyDescent="0.25">
      <c r="A358" s="98">
        <f>IF(F358&lt;&gt;"",1+MAX($A$7:A357),"")</f>
        <v>285</v>
      </c>
      <c r="B358" s="76"/>
      <c r="C358" s="84" t="s">
        <v>264</v>
      </c>
      <c r="D358" s="31">
        <v>36</v>
      </c>
      <c r="E358" s="89">
        <v>0.1</v>
      </c>
      <c r="F358" s="142">
        <f t="shared" si="55"/>
        <v>39.6</v>
      </c>
      <c r="G358" s="43" t="s">
        <v>63</v>
      </c>
      <c r="H358" s="43"/>
      <c r="I358" s="43"/>
      <c r="J358" s="43"/>
      <c r="K358" s="159"/>
      <c r="L358" s="77">
        <f t="shared" si="54"/>
        <v>0</v>
      </c>
      <c r="M358" s="62"/>
    </row>
    <row r="359" spans="1:13" ht="15.75" x14ac:dyDescent="0.25">
      <c r="A359" s="98">
        <f>IF(F359&lt;&gt;"",1+MAX($A$7:A358),"")</f>
        <v>286</v>
      </c>
      <c r="B359" s="76"/>
      <c r="C359" s="84" t="s">
        <v>265</v>
      </c>
      <c r="D359" s="31">
        <v>10428</v>
      </c>
      <c r="E359" s="89">
        <v>0</v>
      </c>
      <c r="F359" s="142">
        <f t="shared" si="55"/>
        <v>10428</v>
      </c>
      <c r="G359" s="43" t="s">
        <v>66</v>
      </c>
      <c r="H359" s="43"/>
      <c r="I359" s="43"/>
      <c r="J359" s="43"/>
      <c r="K359" s="159"/>
      <c r="L359" s="77">
        <f t="shared" si="54"/>
        <v>0</v>
      </c>
      <c r="M359" s="62"/>
    </row>
    <row r="360" spans="1:13" ht="15.75" x14ac:dyDescent="0.25">
      <c r="A360" s="98">
        <f>IF(F360&lt;&gt;"",1+MAX($A$7:A359),"")</f>
        <v>287</v>
      </c>
      <c r="B360" s="76"/>
      <c r="C360" s="84" t="s">
        <v>266</v>
      </c>
      <c r="D360" s="31">
        <v>24</v>
      </c>
      <c r="E360" s="89">
        <v>0</v>
      </c>
      <c r="F360" s="142">
        <f t="shared" si="55"/>
        <v>24</v>
      </c>
      <c r="G360" s="43" t="s">
        <v>66</v>
      </c>
      <c r="H360" s="43"/>
      <c r="I360" s="43"/>
      <c r="J360" s="43"/>
      <c r="K360" s="159"/>
      <c r="L360" s="77">
        <f t="shared" si="54"/>
        <v>0</v>
      </c>
      <c r="M360" s="62"/>
    </row>
    <row r="361" spans="1:13" ht="15.75" x14ac:dyDescent="0.25">
      <c r="A361" s="98">
        <f>IF(F361&lt;&gt;"",1+MAX($A$7:A360),"")</f>
        <v>288</v>
      </c>
      <c r="B361" s="76"/>
      <c r="C361" s="84" t="s">
        <v>267</v>
      </c>
      <c r="D361" s="31">
        <v>12</v>
      </c>
      <c r="E361" s="89">
        <v>0</v>
      </c>
      <c r="F361" s="142">
        <f t="shared" si="55"/>
        <v>12</v>
      </c>
      <c r="G361" s="43" t="s">
        <v>66</v>
      </c>
      <c r="H361" s="43"/>
      <c r="I361" s="43"/>
      <c r="J361" s="43"/>
      <c r="K361" s="159"/>
      <c r="L361" s="77">
        <f t="shared" si="54"/>
        <v>0</v>
      </c>
      <c r="M361" s="62"/>
    </row>
    <row r="362" spans="1:13" ht="15.75" x14ac:dyDescent="0.25">
      <c r="A362" s="98">
        <f>IF(F362&lt;&gt;"",1+MAX($A$7:A361),"")</f>
        <v>289</v>
      </c>
      <c r="B362" s="76"/>
      <c r="C362" s="84" t="s">
        <v>268</v>
      </c>
      <c r="D362" s="31">
        <v>24</v>
      </c>
      <c r="E362" s="89">
        <v>0</v>
      </c>
      <c r="F362" s="142">
        <f t="shared" si="55"/>
        <v>24</v>
      </c>
      <c r="G362" s="43" t="s">
        <v>66</v>
      </c>
      <c r="H362" s="43"/>
      <c r="I362" s="43"/>
      <c r="J362" s="43"/>
      <c r="K362" s="159"/>
      <c r="L362" s="77">
        <f t="shared" si="54"/>
        <v>0</v>
      </c>
      <c r="M362" s="62"/>
    </row>
    <row r="363" spans="1:13" ht="15.75" x14ac:dyDescent="0.25">
      <c r="A363" s="98">
        <f>IF(F363&lt;&gt;"",1+MAX($A$7:A362),"")</f>
        <v>290</v>
      </c>
      <c r="B363" s="76"/>
      <c r="C363" s="84" t="s">
        <v>269</v>
      </c>
      <c r="D363" s="31">
        <v>11136</v>
      </c>
      <c r="E363" s="89">
        <v>0.1</v>
      </c>
      <c r="F363" s="142">
        <f t="shared" si="55"/>
        <v>12249.6</v>
      </c>
      <c r="G363" s="43" t="s">
        <v>63</v>
      </c>
      <c r="H363" s="43"/>
      <c r="I363" s="43"/>
      <c r="J363" s="43"/>
      <c r="K363" s="159"/>
      <c r="L363" s="77">
        <f t="shared" si="54"/>
        <v>0</v>
      </c>
      <c r="M363" s="62"/>
    </row>
    <row r="364" spans="1:13" ht="15.75" x14ac:dyDescent="0.25">
      <c r="A364" s="98">
        <f>IF(F364&lt;&gt;"",1+MAX($A$7:A363),"")</f>
        <v>291</v>
      </c>
      <c r="B364" s="76"/>
      <c r="C364" s="84" t="s">
        <v>270</v>
      </c>
      <c r="D364" s="31">
        <v>2916</v>
      </c>
      <c r="E364" s="89">
        <v>0.1</v>
      </c>
      <c r="F364" s="142">
        <f t="shared" si="55"/>
        <v>3207.6000000000004</v>
      </c>
      <c r="G364" s="43" t="s">
        <v>65</v>
      </c>
      <c r="H364" s="43"/>
      <c r="I364" s="43"/>
      <c r="J364" s="43"/>
      <c r="K364" s="159"/>
      <c r="L364" s="77">
        <f t="shared" si="54"/>
        <v>0</v>
      </c>
      <c r="M364" s="62"/>
    </row>
    <row r="365" spans="1:13" ht="15.75" x14ac:dyDescent="0.25">
      <c r="A365" s="98">
        <f>IF(F365&lt;&gt;"",1+MAX($A$7:A364),"")</f>
        <v>292</v>
      </c>
      <c r="B365" s="76"/>
      <c r="C365" s="84" t="s">
        <v>271</v>
      </c>
      <c r="D365" s="31">
        <v>46656</v>
      </c>
      <c r="E365" s="89">
        <v>0.1</v>
      </c>
      <c r="F365" s="142">
        <f t="shared" si="55"/>
        <v>51321.600000000006</v>
      </c>
      <c r="G365" s="43" t="s">
        <v>63</v>
      </c>
      <c r="H365" s="43"/>
      <c r="I365" s="43"/>
      <c r="J365" s="43"/>
      <c r="K365" s="159"/>
      <c r="L365" s="77">
        <f t="shared" si="54"/>
        <v>0</v>
      </c>
      <c r="M365" s="62"/>
    </row>
    <row r="366" spans="1:13" ht="15.75" x14ac:dyDescent="0.25">
      <c r="A366" s="98">
        <f>IF(F366&lt;&gt;"",1+MAX($A$7:A365),"")</f>
        <v>293</v>
      </c>
      <c r="B366" s="76"/>
      <c r="C366" s="84" t="s">
        <v>272</v>
      </c>
      <c r="D366" s="31">
        <v>46656</v>
      </c>
      <c r="E366" s="89">
        <v>0.1</v>
      </c>
      <c r="F366" s="142">
        <f t="shared" si="55"/>
        <v>51321.600000000006</v>
      </c>
      <c r="G366" s="43" t="s">
        <v>63</v>
      </c>
      <c r="H366" s="43"/>
      <c r="I366" s="43"/>
      <c r="J366" s="43"/>
      <c r="K366" s="159"/>
      <c r="L366" s="77">
        <f t="shared" si="54"/>
        <v>0</v>
      </c>
      <c r="M366" s="62"/>
    </row>
    <row r="367" spans="1:13" ht="15.75" x14ac:dyDescent="0.25">
      <c r="A367" s="98">
        <f>IF(F367&lt;&gt;"",1+MAX($A$7:A366),"")</f>
        <v>294</v>
      </c>
      <c r="B367" s="76"/>
      <c r="C367" s="84" t="s">
        <v>273</v>
      </c>
      <c r="D367" s="31">
        <v>36</v>
      </c>
      <c r="E367" s="89">
        <v>0.1</v>
      </c>
      <c r="F367" s="142">
        <f t="shared" si="55"/>
        <v>39.6</v>
      </c>
      <c r="G367" s="43" t="s">
        <v>63</v>
      </c>
      <c r="H367" s="43"/>
      <c r="I367" s="43"/>
      <c r="J367" s="43"/>
      <c r="K367" s="159"/>
      <c r="L367" s="77">
        <f t="shared" si="54"/>
        <v>0</v>
      </c>
      <c r="M367" s="62"/>
    </row>
    <row r="368" spans="1:13" ht="15.75" x14ac:dyDescent="0.25">
      <c r="A368" s="98">
        <f>IF(F368&lt;&gt;"",1+MAX($A$7:A367),"")</f>
        <v>295</v>
      </c>
      <c r="B368" s="76"/>
      <c r="C368" s="84" t="s">
        <v>274</v>
      </c>
      <c r="D368" s="31">
        <v>1152</v>
      </c>
      <c r="E368" s="89">
        <v>0.1</v>
      </c>
      <c r="F368" s="142">
        <f t="shared" si="55"/>
        <v>1267.2</v>
      </c>
      <c r="G368" s="43" t="s">
        <v>63</v>
      </c>
      <c r="H368" s="43"/>
      <c r="I368" s="43"/>
      <c r="J368" s="43"/>
      <c r="K368" s="159"/>
      <c r="L368" s="77">
        <f t="shared" si="54"/>
        <v>0</v>
      </c>
      <c r="M368" s="62"/>
    </row>
    <row r="369" spans="1:13" ht="15.75" x14ac:dyDescent="0.25">
      <c r="A369" s="98">
        <f>IF(F369&lt;&gt;"",1+MAX($A$7:A368),"")</f>
        <v>296</v>
      </c>
      <c r="B369" s="76"/>
      <c r="C369" s="84" t="s">
        <v>275</v>
      </c>
      <c r="D369" s="31">
        <v>10512</v>
      </c>
      <c r="E369" s="89">
        <v>0.1</v>
      </c>
      <c r="F369" s="142">
        <f t="shared" si="55"/>
        <v>11563.2</v>
      </c>
      <c r="G369" s="43" t="s">
        <v>63</v>
      </c>
      <c r="H369" s="43"/>
      <c r="I369" s="43"/>
      <c r="J369" s="43"/>
      <c r="K369" s="159"/>
      <c r="L369" s="77">
        <f t="shared" si="54"/>
        <v>0</v>
      </c>
      <c r="M369" s="62"/>
    </row>
    <row r="370" spans="1:13" ht="15.75" x14ac:dyDescent="0.25">
      <c r="A370" s="98">
        <f>IF(F370&lt;&gt;"",1+MAX($A$7:A369),"")</f>
        <v>297</v>
      </c>
      <c r="B370" s="76"/>
      <c r="C370" s="84" t="s">
        <v>276</v>
      </c>
      <c r="D370" s="31">
        <v>204</v>
      </c>
      <c r="E370" s="89">
        <v>0.1</v>
      </c>
      <c r="F370" s="142">
        <f t="shared" si="55"/>
        <v>224.4</v>
      </c>
      <c r="G370" s="43" t="s">
        <v>63</v>
      </c>
      <c r="H370" s="43"/>
      <c r="I370" s="43"/>
      <c r="J370" s="43"/>
      <c r="K370" s="159"/>
      <c r="L370" s="77">
        <f t="shared" si="54"/>
        <v>0</v>
      </c>
      <c r="M370" s="62"/>
    </row>
    <row r="371" spans="1:13" ht="15.75" x14ac:dyDescent="0.25">
      <c r="A371" s="98">
        <f>IF(F371&lt;&gt;"",1+MAX($A$7:A370),"")</f>
        <v>298</v>
      </c>
      <c r="B371" s="76"/>
      <c r="C371" s="84" t="s">
        <v>277</v>
      </c>
      <c r="D371" s="31">
        <v>144</v>
      </c>
      <c r="E371" s="89">
        <v>0.1</v>
      </c>
      <c r="F371" s="142">
        <f t="shared" si="55"/>
        <v>158.4</v>
      </c>
      <c r="G371" s="43" t="s">
        <v>65</v>
      </c>
      <c r="H371" s="43"/>
      <c r="I371" s="43"/>
      <c r="J371" s="43"/>
      <c r="K371" s="159"/>
      <c r="L371" s="77">
        <f t="shared" si="54"/>
        <v>0</v>
      </c>
      <c r="M371" s="62"/>
    </row>
    <row r="372" spans="1:13" ht="30" x14ac:dyDescent="0.25">
      <c r="A372" s="98">
        <f>IF(F372&lt;&gt;"",1+MAX($A$7:A371),"")</f>
        <v>299</v>
      </c>
      <c r="B372" s="76"/>
      <c r="C372" s="84" t="s">
        <v>278</v>
      </c>
      <c r="D372" s="31">
        <v>12</v>
      </c>
      <c r="E372" s="89">
        <v>0</v>
      </c>
      <c r="F372" s="142">
        <f t="shared" si="55"/>
        <v>12</v>
      </c>
      <c r="G372" s="43" t="s">
        <v>66</v>
      </c>
      <c r="H372" s="43"/>
      <c r="I372" s="43"/>
      <c r="J372" s="43"/>
      <c r="K372" s="159"/>
      <c r="L372" s="77">
        <f t="shared" si="54"/>
        <v>0</v>
      </c>
      <c r="M372" s="62"/>
    </row>
    <row r="373" spans="1:13" ht="15.75" x14ac:dyDescent="0.25">
      <c r="A373" s="98">
        <f>IF(F373&lt;&gt;"",1+MAX($A$7:A372),"")</f>
        <v>300</v>
      </c>
      <c r="B373" s="76"/>
      <c r="C373" s="84" t="s">
        <v>279</v>
      </c>
      <c r="D373" s="31">
        <v>132</v>
      </c>
      <c r="E373" s="89">
        <v>0.1</v>
      </c>
      <c r="F373" s="142">
        <f t="shared" si="55"/>
        <v>145.20000000000002</v>
      </c>
      <c r="G373" s="43" t="s">
        <v>65</v>
      </c>
      <c r="H373" s="43"/>
      <c r="I373" s="43"/>
      <c r="J373" s="43"/>
      <c r="K373" s="159"/>
      <c r="L373" s="77">
        <f t="shared" si="54"/>
        <v>0</v>
      </c>
      <c r="M373" s="62"/>
    </row>
    <row r="374" spans="1:13" ht="15.75" x14ac:dyDescent="0.25">
      <c r="A374" s="98">
        <f>IF(F374&lt;&gt;"",1+MAX($A$7:A373),"")</f>
        <v>301</v>
      </c>
      <c r="B374" s="76"/>
      <c r="C374" s="84" t="s">
        <v>280</v>
      </c>
      <c r="D374" s="31">
        <v>252</v>
      </c>
      <c r="E374" s="89">
        <v>0.1</v>
      </c>
      <c r="F374" s="142">
        <f t="shared" si="55"/>
        <v>277.20000000000005</v>
      </c>
      <c r="G374" s="43" t="s">
        <v>63</v>
      </c>
      <c r="H374" s="43"/>
      <c r="I374" s="43"/>
      <c r="J374" s="43"/>
      <c r="K374" s="159"/>
      <c r="L374" s="77">
        <f t="shared" si="54"/>
        <v>0</v>
      </c>
      <c r="M374" s="62"/>
    </row>
    <row r="375" spans="1:13" ht="15.75" x14ac:dyDescent="0.25">
      <c r="A375" s="98">
        <f>IF(F375&lt;&gt;"",1+MAX($A$7:A374),"")</f>
        <v>302</v>
      </c>
      <c r="B375" s="76"/>
      <c r="C375" s="84" t="s">
        <v>281</v>
      </c>
      <c r="D375" s="31">
        <v>156</v>
      </c>
      <c r="E375" s="89">
        <v>0.1</v>
      </c>
      <c r="F375" s="142">
        <f t="shared" si="55"/>
        <v>171.60000000000002</v>
      </c>
      <c r="G375" s="43" t="s">
        <v>65</v>
      </c>
      <c r="H375" s="43"/>
      <c r="I375" s="43"/>
      <c r="J375" s="43"/>
      <c r="K375" s="159"/>
      <c r="L375" s="77">
        <f t="shared" si="54"/>
        <v>0</v>
      </c>
      <c r="M375" s="62"/>
    </row>
    <row r="376" spans="1:13" ht="15.75" x14ac:dyDescent="0.25">
      <c r="A376" s="98">
        <f>IF(F376&lt;&gt;"",1+MAX($A$7:A375),"")</f>
        <v>303</v>
      </c>
      <c r="B376" s="76"/>
      <c r="C376" s="84" t="s">
        <v>282</v>
      </c>
      <c r="D376" s="31">
        <v>12</v>
      </c>
      <c r="E376" s="89">
        <v>0</v>
      </c>
      <c r="F376" s="142">
        <f t="shared" si="55"/>
        <v>12</v>
      </c>
      <c r="G376" s="43" t="s">
        <v>66</v>
      </c>
      <c r="H376" s="43"/>
      <c r="I376" s="43"/>
      <c r="J376" s="43"/>
      <c r="K376" s="159"/>
      <c r="L376" s="77">
        <f t="shared" si="54"/>
        <v>0</v>
      </c>
      <c r="M376" s="62"/>
    </row>
    <row r="377" spans="1:13" ht="15.75" x14ac:dyDescent="0.25">
      <c r="A377" s="98">
        <f>IF(F377&lt;&gt;"",1+MAX($A$7:A376),"")</f>
        <v>304</v>
      </c>
      <c r="B377" s="76"/>
      <c r="C377" s="84" t="s">
        <v>283</v>
      </c>
      <c r="D377" s="31">
        <v>24</v>
      </c>
      <c r="E377" s="89">
        <v>0</v>
      </c>
      <c r="F377" s="142">
        <f t="shared" si="55"/>
        <v>24</v>
      </c>
      <c r="G377" s="43" t="s">
        <v>66</v>
      </c>
      <c r="H377" s="43"/>
      <c r="I377" s="43"/>
      <c r="J377" s="43"/>
      <c r="K377" s="159"/>
      <c r="L377" s="77">
        <f t="shared" si="54"/>
        <v>0</v>
      </c>
      <c r="M377" s="62"/>
    </row>
    <row r="378" spans="1:13" ht="15.75" x14ac:dyDescent="0.25">
      <c r="A378" s="98">
        <f>IF(F378&lt;&gt;"",1+MAX($A$7:A377),"")</f>
        <v>305</v>
      </c>
      <c r="B378" s="76"/>
      <c r="C378" s="84" t="s">
        <v>284</v>
      </c>
      <c r="D378" s="31">
        <v>444</v>
      </c>
      <c r="E378" s="89">
        <v>0.1</v>
      </c>
      <c r="F378" s="142">
        <f t="shared" si="55"/>
        <v>488.40000000000003</v>
      </c>
      <c r="G378" s="43" t="s">
        <v>63</v>
      </c>
      <c r="H378" s="43"/>
      <c r="I378" s="43"/>
      <c r="J378" s="43"/>
      <c r="K378" s="159"/>
      <c r="L378" s="77">
        <f t="shared" si="54"/>
        <v>0</v>
      </c>
      <c r="M378" s="62"/>
    </row>
    <row r="379" spans="1:13" ht="15.75" x14ac:dyDescent="0.25">
      <c r="A379" s="98">
        <f>IF(F379&lt;&gt;"",1+MAX($A$7:A378),"")</f>
        <v>306</v>
      </c>
      <c r="B379" s="76"/>
      <c r="C379" s="84" t="s">
        <v>285</v>
      </c>
      <c r="D379" s="31">
        <v>24</v>
      </c>
      <c r="E379" s="89">
        <v>0</v>
      </c>
      <c r="F379" s="142">
        <f t="shared" si="55"/>
        <v>24</v>
      </c>
      <c r="G379" s="43" t="s">
        <v>66</v>
      </c>
      <c r="H379" s="43"/>
      <c r="I379" s="43"/>
      <c r="J379" s="43"/>
      <c r="K379" s="159"/>
      <c r="L379" s="77">
        <f t="shared" si="54"/>
        <v>0</v>
      </c>
      <c r="M379" s="62"/>
    </row>
    <row r="380" spans="1:13" ht="15.75" x14ac:dyDescent="0.25">
      <c r="A380" s="98">
        <f>IF(F380&lt;&gt;"",1+MAX($A$7:A379),"")</f>
        <v>307</v>
      </c>
      <c r="B380" s="76"/>
      <c r="C380" s="84" t="s">
        <v>286</v>
      </c>
      <c r="D380" s="31">
        <v>132</v>
      </c>
      <c r="E380" s="89">
        <v>0.1</v>
      </c>
      <c r="F380" s="142">
        <f t="shared" si="55"/>
        <v>145.20000000000002</v>
      </c>
      <c r="G380" s="43" t="s">
        <v>63</v>
      </c>
      <c r="H380" s="43"/>
      <c r="I380" s="43"/>
      <c r="J380" s="43"/>
      <c r="K380" s="159"/>
      <c r="L380" s="77">
        <f t="shared" si="54"/>
        <v>0</v>
      </c>
      <c r="M380" s="62"/>
    </row>
    <row r="381" spans="1:13" ht="15.75" x14ac:dyDescent="0.25">
      <c r="A381" s="98">
        <f>IF(F381&lt;&gt;"",1+MAX($A$7:A380),"")</f>
        <v>308</v>
      </c>
      <c r="B381" s="76"/>
      <c r="C381" s="84" t="s">
        <v>287</v>
      </c>
      <c r="D381" s="31">
        <v>24</v>
      </c>
      <c r="E381" s="89">
        <v>0</v>
      </c>
      <c r="F381" s="142">
        <f t="shared" si="55"/>
        <v>24</v>
      </c>
      <c r="G381" s="43" t="s">
        <v>66</v>
      </c>
      <c r="H381" s="43"/>
      <c r="I381" s="43"/>
      <c r="J381" s="43"/>
      <c r="K381" s="159"/>
      <c r="L381" s="77">
        <f t="shared" si="54"/>
        <v>0</v>
      </c>
      <c r="M381" s="62"/>
    </row>
    <row r="382" spans="1:13" ht="15.75" x14ac:dyDescent="0.25">
      <c r="A382" s="98">
        <f>IF(F382&lt;&gt;"",1+MAX($A$7:A381),"")</f>
        <v>309</v>
      </c>
      <c r="B382" s="76"/>
      <c r="C382" s="84" t="s">
        <v>288</v>
      </c>
      <c r="D382" s="31">
        <v>24</v>
      </c>
      <c r="E382" s="89">
        <v>0</v>
      </c>
      <c r="F382" s="142">
        <f t="shared" si="55"/>
        <v>24</v>
      </c>
      <c r="G382" s="43" t="s">
        <v>66</v>
      </c>
      <c r="H382" s="43"/>
      <c r="I382" s="43"/>
      <c r="J382" s="43"/>
      <c r="K382" s="159"/>
      <c r="L382" s="77">
        <f t="shared" si="54"/>
        <v>0</v>
      </c>
      <c r="M382" s="62"/>
    </row>
    <row r="383" spans="1:13" ht="15.75" x14ac:dyDescent="0.25">
      <c r="A383" s="98">
        <f>IF(F383&lt;&gt;"",1+MAX($A$7:A382),"")</f>
        <v>310</v>
      </c>
      <c r="B383" s="76"/>
      <c r="C383" s="84" t="s">
        <v>289</v>
      </c>
      <c r="D383" s="31">
        <v>24</v>
      </c>
      <c r="E383" s="89">
        <v>0</v>
      </c>
      <c r="F383" s="142">
        <f t="shared" si="55"/>
        <v>24</v>
      </c>
      <c r="G383" s="43" t="s">
        <v>66</v>
      </c>
      <c r="H383" s="43"/>
      <c r="I383" s="43"/>
      <c r="J383" s="43"/>
      <c r="K383" s="159"/>
      <c r="L383" s="77">
        <f t="shared" si="54"/>
        <v>0</v>
      </c>
      <c r="M383" s="62"/>
    </row>
    <row r="384" spans="1:13" ht="15.75" x14ac:dyDescent="0.25">
      <c r="A384" s="98" t="str">
        <f>IF(F384&lt;&gt;"",1+MAX($A$7:A383),"")</f>
        <v/>
      </c>
      <c r="B384" s="76"/>
      <c r="C384" s="85"/>
      <c r="D384" s="31"/>
      <c r="E384" s="89"/>
      <c r="F384" s="142"/>
      <c r="G384" s="43"/>
      <c r="H384" s="43"/>
      <c r="I384" s="43"/>
      <c r="J384" s="43"/>
      <c r="K384" s="159"/>
      <c r="L384" s="77"/>
      <c r="M384" s="62"/>
    </row>
    <row r="385" spans="1:13" x14ac:dyDescent="0.2">
      <c r="A385" s="45" t="str">
        <f>IF(F385&lt;&gt;"",1+MAX($A$7:A384),"")</f>
        <v/>
      </c>
      <c r="B385" s="45"/>
      <c r="C385" s="86" t="s">
        <v>294</v>
      </c>
      <c r="D385" s="31"/>
      <c r="E385" s="38"/>
      <c r="F385" s="106"/>
      <c r="G385" s="39"/>
      <c r="H385" s="39"/>
      <c r="I385" s="39"/>
      <c r="J385" s="39"/>
      <c r="K385" s="159"/>
      <c r="L385" s="77"/>
      <c r="M385" s="62"/>
    </row>
    <row r="386" spans="1:13" ht="15.75" x14ac:dyDescent="0.25">
      <c r="A386" s="98">
        <f>IF(F386&lt;&gt;"",1+MAX($A$7:A385),"")</f>
        <v>311</v>
      </c>
      <c r="B386" s="76"/>
      <c r="C386" s="84" t="s">
        <v>259</v>
      </c>
      <c r="D386" s="31">
        <v>2976</v>
      </c>
      <c r="E386" s="89">
        <v>0.1</v>
      </c>
      <c r="F386" s="142">
        <f>D386*(1+E386)</f>
        <v>3273.6000000000004</v>
      </c>
      <c r="G386" s="43" t="s">
        <v>63</v>
      </c>
      <c r="H386" s="43"/>
      <c r="I386" s="43"/>
      <c r="J386" s="43"/>
      <c r="K386" s="159"/>
      <c r="L386" s="77">
        <f t="shared" ref="L386:L416" si="56">F386*K386</f>
        <v>0</v>
      </c>
      <c r="M386" s="62"/>
    </row>
    <row r="387" spans="1:13" ht="15.75" x14ac:dyDescent="0.25">
      <c r="A387" s="98">
        <f>IF(F387&lt;&gt;"",1+MAX($A$7:A386),"")</f>
        <v>312</v>
      </c>
      <c r="B387" s="76"/>
      <c r="C387" s="84" t="s">
        <v>260</v>
      </c>
      <c r="D387" s="31">
        <v>708</v>
      </c>
      <c r="E387" s="89">
        <v>0.1</v>
      </c>
      <c r="F387" s="142">
        <f t="shared" ref="F387:F416" si="57">D387*(1+E387)</f>
        <v>778.80000000000007</v>
      </c>
      <c r="G387" s="43" t="s">
        <v>65</v>
      </c>
      <c r="H387" s="43"/>
      <c r="I387" s="43"/>
      <c r="J387" s="43"/>
      <c r="K387" s="159"/>
      <c r="L387" s="77">
        <f t="shared" si="56"/>
        <v>0</v>
      </c>
      <c r="M387" s="62"/>
    </row>
    <row r="388" spans="1:13" ht="15.75" x14ac:dyDescent="0.25">
      <c r="A388" s="98">
        <f>IF(F388&lt;&gt;"",1+MAX($A$7:A387),"")</f>
        <v>313</v>
      </c>
      <c r="B388" s="76"/>
      <c r="C388" s="84" t="s">
        <v>261</v>
      </c>
      <c r="D388" s="31">
        <v>5664</v>
      </c>
      <c r="E388" s="89">
        <v>0.1</v>
      </c>
      <c r="F388" s="142">
        <f t="shared" si="57"/>
        <v>6230.4000000000005</v>
      </c>
      <c r="G388" s="43" t="s">
        <v>63</v>
      </c>
      <c r="H388" s="43"/>
      <c r="I388" s="43"/>
      <c r="J388" s="43"/>
      <c r="K388" s="159"/>
      <c r="L388" s="77">
        <f t="shared" si="56"/>
        <v>0</v>
      </c>
      <c r="M388" s="62"/>
    </row>
    <row r="389" spans="1:13" ht="30" x14ac:dyDescent="0.25">
      <c r="A389" s="98">
        <f>IF(F389&lt;&gt;"",1+MAX($A$7:A388),"")</f>
        <v>314</v>
      </c>
      <c r="B389" s="76"/>
      <c r="C389" s="84" t="s">
        <v>262</v>
      </c>
      <c r="D389" s="31">
        <v>2832</v>
      </c>
      <c r="E389" s="89">
        <v>0.1</v>
      </c>
      <c r="F389" s="142">
        <f t="shared" si="57"/>
        <v>3115.2000000000003</v>
      </c>
      <c r="G389" s="43" t="s">
        <v>63</v>
      </c>
      <c r="H389" s="43"/>
      <c r="I389" s="43"/>
      <c r="J389" s="43"/>
      <c r="K389" s="159"/>
      <c r="L389" s="77">
        <f t="shared" si="56"/>
        <v>0</v>
      </c>
      <c r="M389" s="62"/>
    </row>
    <row r="390" spans="1:13" ht="15.75" x14ac:dyDescent="0.25">
      <c r="A390" s="98">
        <f>IF(F390&lt;&gt;"",1+MAX($A$7:A389),"")</f>
        <v>315</v>
      </c>
      <c r="B390" s="76"/>
      <c r="C390" s="84" t="s">
        <v>263</v>
      </c>
      <c r="D390" s="31">
        <v>2832</v>
      </c>
      <c r="E390" s="89">
        <v>0.1</v>
      </c>
      <c r="F390" s="142">
        <f t="shared" si="57"/>
        <v>3115.2000000000003</v>
      </c>
      <c r="G390" s="43" t="s">
        <v>63</v>
      </c>
      <c r="H390" s="43"/>
      <c r="I390" s="43"/>
      <c r="J390" s="43"/>
      <c r="K390" s="159"/>
      <c r="L390" s="77">
        <f t="shared" si="56"/>
        <v>0</v>
      </c>
      <c r="M390" s="62"/>
    </row>
    <row r="391" spans="1:13" ht="15.75" x14ac:dyDescent="0.25">
      <c r="A391" s="98">
        <f>IF(F391&lt;&gt;"",1+MAX($A$7:A390),"")</f>
        <v>316</v>
      </c>
      <c r="B391" s="76"/>
      <c r="C391" s="84" t="s">
        <v>264</v>
      </c>
      <c r="D391" s="31">
        <v>12</v>
      </c>
      <c r="E391" s="89">
        <v>0.1</v>
      </c>
      <c r="F391" s="142">
        <f t="shared" si="57"/>
        <v>13.200000000000001</v>
      </c>
      <c r="G391" s="43" t="s">
        <v>63</v>
      </c>
      <c r="H391" s="43"/>
      <c r="I391" s="43"/>
      <c r="J391" s="43"/>
      <c r="K391" s="159"/>
      <c r="L391" s="77">
        <f t="shared" si="56"/>
        <v>0</v>
      </c>
      <c r="M391" s="62"/>
    </row>
    <row r="392" spans="1:13" ht="15.75" x14ac:dyDescent="0.25">
      <c r="A392" s="98">
        <f>IF(F392&lt;&gt;"",1+MAX($A$7:A391),"")</f>
        <v>317</v>
      </c>
      <c r="B392" s="76"/>
      <c r="C392" s="84" t="s">
        <v>265</v>
      </c>
      <c r="D392" s="31">
        <v>8808</v>
      </c>
      <c r="E392" s="89">
        <v>0</v>
      </c>
      <c r="F392" s="142">
        <f t="shared" si="57"/>
        <v>8808</v>
      </c>
      <c r="G392" s="43" t="s">
        <v>66</v>
      </c>
      <c r="H392" s="43"/>
      <c r="I392" s="43"/>
      <c r="J392" s="43"/>
      <c r="K392" s="159"/>
      <c r="L392" s="77">
        <f t="shared" si="56"/>
        <v>0</v>
      </c>
      <c r="M392" s="62"/>
    </row>
    <row r="393" spans="1:13" ht="15.75" x14ac:dyDescent="0.25">
      <c r="A393" s="98">
        <f>IF(F393&lt;&gt;"",1+MAX($A$7:A392),"")</f>
        <v>318</v>
      </c>
      <c r="B393" s="76"/>
      <c r="C393" s="84" t="s">
        <v>266</v>
      </c>
      <c r="D393" s="31">
        <v>24</v>
      </c>
      <c r="E393" s="89">
        <v>0</v>
      </c>
      <c r="F393" s="142">
        <f t="shared" si="57"/>
        <v>24</v>
      </c>
      <c r="G393" s="43" t="s">
        <v>66</v>
      </c>
      <c r="H393" s="43"/>
      <c r="I393" s="43"/>
      <c r="J393" s="43"/>
      <c r="K393" s="159"/>
      <c r="L393" s="77">
        <f t="shared" si="56"/>
        <v>0</v>
      </c>
      <c r="M393" s="62"/>
    </row>
    <row r="394" spans="1:13" ht="15.75" x14ac:dyDescent="0.25">
      <c r="A394" s="98">
        <f>IF(F394&lt;&gt;"",1+MAX($A$7:A393),"")</f>
        <v>319</v>
      </c>
      <c r="B394" s="76"/>
      <c r="C394" s="84" t="s">
        <v>267</v>
      </c>
      <c r="D394" s="31">
        <v>12</v>
      </c>
      <c r="E394" s="89">
        <v>0</v>
      </c>
      <c r="F394" s="142">
        <f t="shared" si="57"/>
        <v>12</v>
      </c>
      <c r="G394" s="43" t="s">
        <v>66</v>
      </c>
      <c r="H394" s="43"/>
      <c r="I394" s="43"/>
      <c r="J394" s="43"/>
      <c r="K394" s="159"/>
      <c r="L394" s="77">
        <f t="shared" si="56"/>
        <v>0</v>
      </c>
      <c r="M394" s="62"/>
    </row>
    <row r="395" spans="1:13" ht="15.75" x14ac:dyDescent="0.25">
      <c r="A395" s="98">
        <f>IF(F395&lt;&gt;"",1+MAX($A$7:A394),"")</f>
        <v>320</v>
      </c>
      <c r="B395" s="76"/>
      <c r="C395" s="84" t="s">
        <v>268</v>
      </c>
      <c r="D395" s="31">
        <v>24</v>
      </c>
      <c r="E395" s="89">
        <v>0</v>
      </c>
      <c r="F395" s="142">
        <f t="shared" si="57"/>
        <v>24</v>
      </c>
      <c r="G395" s="43" t="s">
        <v>66</v>
      </c>
      <c r="H395" s="43"/>
      <c r="I395" s="43"/>
      <c r="J395" s="43"/>
      <c r="K395" s="159"/>
      <c r="L395" s="77">
        <f t="shared" si="56"/>
        <v>0</v>
      </c>
      <c r="M395" s="62"/>
    </row>
    <row r="396" spans="1:13" ht="15.75" x14ac:dyDescent="0.25">
      <c r="A396" s="98">
        <f>IF(F396&lt;&gt;"",1+MAX($A$7:A395),"")</f>
        <v>321</v>
      </c>
      <c r="B396" s="76"/>
      <c r="C396" s="84" t="s">
        <v>269</v>
      </c>
      <c r="D396" s="31">
        <v>8256</v>
      </c>
      <c r="E396" s="89">
        <v>0.1</v>
      </c>
      <c r="F396" s="142">
        <f t="shared" si="57"/>
        <v>9081.6</v>
      </c>
      <c r="G396" s="43" t="s">
        <v>63</v>
      </c>
      <c r="H396" s="43"/>
      <c r="I396" s="43"/>
      <c r="J396" s="43"/>
      <c r="K396" s="159"/>
      <c r="L396" s="77">
        <f t="shared" si="56"/>
        <v>0</v>
      </c>
      <c r="M396" s="62"/>
    </row>
    <row r="397" spans="1:13" ht="15.75" x14ac:dyDescent="0.25">
      <c r="A397" s="98">
        <f>IF(F397&lt;&gt;"",1+MAX($A$7:A396),"")</f>
        <v>322</v>
      </c>
      <c r="B397" s="76"/>
      <c r="C397" s="84" t="s">
        <v>270</v>
      </c>
      <c r="D397" s="31">
        <v>1860</v>
      </c>
      <c r="E397" s="89">
        <v>0.1</v>
      </c>
      <c r="F397" s="142">
        <f t="shared" si="57"/>
        <v>2046.0000000000002</v>
      </c>
      <c r="G397" s="43" t="s">
        <v>65</v>
      </c>
      <c r="H397" s="43"/>
      <c r="I397" s="43"/>
      <c r="J397" s="43"/>
      <c r="K397" s="159"/>
      <c r="L397" s="77">
        <f t="shared" si="56"/>
        <v>0</v>
      </c>
      <c r="M397" s="62"/>
    </row>
    <row r="398" spans="1:13" ht="15.75" x14ac:dyDescent="0.25">
      <c r="A398" s="98">
        <f>IF(F398&lt;&gt;"",1+MAX($A$7:A397),"")</f>
        <v>323</v>
      </c>
      <c r="B398" s="76"/>
      <c r="C398" s="84" t="s">
        <v>271</v>
      </c>
      <c r="D398" s="31">
        <v>29760</v>
      </c>
      <c r="E398" s="89">
        <v>0.1</v>
      </c>
      <c r="F398" s="142">
        <f t="shared" si="57"/>
        <v>32736.000000000004</v>
      </c>
      <c r="G398" s="43" t="s">
        <v>63</v>
      </c>
      <c r="H398" s="43"/>
      <c r="I398" s="43"/>
      <c r="J398" s="43"/>
      <c r="K398" s="159"/>
      <c r="L398" s="77">
        <f t="shared" si="56"/>
        <v>0</v>
      </c>
      <c r="M398" s="62"/>
    </row>
    <row r="399" spans="1:13" ht="15.75" x14ac:dyDescent="0.25">
      <c r="A399" s="98">
        <f>IF(F399&lt;&gt;"",1+MAX($A$7:A398),"")</f>
        <v>324</v>
      </c>
      <c r="B399" s="76"/>
      <c r="C399" s="84" t="s">
        <v>272</v>
      </c>
      <c r="D399" s="31">
        <v>29760</v>
      </c>
      <c r="E399" s="89">
        <v>0.1</v>
      </c>
      <c r="F399" s="142">
        <f t="shared" si="57"/>
        <v>32736.000000000004</v>
      </c>
      <c r="G399" s="43" t="s">
        <v>63</v>
      </c>
      <c r="H399" s="43"/>
      <c r="I399" s="43"/>
      <c r="J399" s="43"/>
      <c r="K399" s="159"/>
      <c r="L399" s="77">
        <f t="shared" si="56"/>
        <v>0</v>
      </c>
      <c r="M399" s="62"/>
    </row>
    <row r="400" spans="1:13" ht="15.75" x14ac:dyDescent="0.25">
      <c r="A400" s="98">
        <f>IF(F400&lt;&gt;"",1+MAX($A$7:A399),"")</f>
        <v>325</v>
      </c>
      <c r="B400" s="76"/>
      <c r="C400" s="84" t="s">
        <v>273</v>
      </c>
      <c r="D400" s="31">
        <v>36</v>
      </c>
      <c r="E400" s="89">
        <v>0.1</v>
      </c>
      <c r="F400" s="142">
        <f t="shared" si="57"/>
        <v>39.6</v>
      </c>
      <c r="G400" s="43" t="s">
        <v>63</v>
      </c>
      <c r="H400" s="43"/>
      <c r="I400" s="43"/>
      <c r="J400" s="43"/>
      <c r="K400" s="159"/>
      <c r="L400" s="77">
        <f t="shared" si="56"/>
        <v>0</v>
      </c>
      <c r="M400" s="62"/>
    </row>
    <row r="401" spans="1:13" ht="15.75" x14ac:dyDescent="0.25">
      <c r="A401" s="98">
        <f>IF(F401&lt;&gt;"",1+MAX($A$7:A400),"")</f>
        <v>326</v>
      </c>
      <c r="B401" s="76"/>
      <c r="C401" s="84" t="s">
        <v>274</v>
      </c>
      <c r="D401" s="31">
        <v>1344</v>
      </c>
      <c r="E401" s="89">
        <v>0.1</v>
      </c>
      <c r="F401" s="142">
        <f t="shared" si="57"/>
        <v>1478.4</v>
      </c>
      <c r="G401" s="43" t="s">
        <v>63</v>
      </c>
      <c r="H401" s="43"/>
      <c r="I401" s="43"/>
      <c r="J401" s="43"/>
      <c r="K401" s="159"/>
      <c r="L401" s="77">
        <f t="shared" si="56"/>
        <v>0</v>
      </c>
      <c r="M401" s="62"/>
    </row>
    <row r="402" spans="1:13" ht="15.75" x14ac:dyDescent="0.25">
      <c r="A402" s="98">
        <f>IF(F402&lt;&gt;"",1+MAX($A$7:A401),"")</f>
        <v>327</v>
      </c>
      <c r="B402" s="76"/>
      <c r="C402" s="84" t="s">
        <v>275</v>
      </c>
      <c r="D402" s="31">
        <v>9876</v>
      </c>
      <c r="E402" s="89">
        <v>0.1</v>
      </c>
      <c r="F402" s="142">
        <f t="shared" si="57"/>
        <v>10863.6</v>
      </c>
      <c r="G402" s="43" t="s">
        <v>63</v>
      </c>
      <c r="H402" s="43"/>
      <c r="I402" s="43"/>
      <c r="J402" s="43"/>
      <c r="K402" s="159"/>
      <c r="L402" s="77">
        <f t="shared" si="56"/>
        <v>0</v>
      </c>
      <c r="M402" s="62"/>
    </row>
    <row r="403" spans="1:13" ht="15.75" x14ac:dyDescent="0.25">
      <c r="A403" s="98">
        <f>IF(F403&lt;&gt;"",1+MAX($A$7:A402),"")</f>
        <v>328</v>
      </c>
      <c r="B403" s="76"/>
      <c r="C403" s="84" t="s">
        <v>276</v>
      </c>
      <c r="D403" s="31">
        <v>300</v>
      </c>
      <c r="E403" s="89">
        <v>0.1</v>
      </c>
      <c r="F403" s="142">
        <f t="shared" si="57"/>
        <v>330</v>
      </c>
      <c r="G403" s="43" t="s">
        <v>63</v>
      </c>
      <c r="H403" s="43"/>
      <c r="I403" s="43"/>
      <c r="J403" s="43"/>
      <c r="K403" s="159"/>
      <c r="L403" s="77">
        <f t="shared" si="56"/>
        <v>0</v>
      </c>
      <c r="M403" s="62"/>
    </row>
    <row r="404" spans="1:13" ht="15.75" x14ac:dyDescent="0.25">
      <c r="A404" s="98">
        <f>IF(F404&lt;&gt;"",1+MAX($A$7:A403),"")</f>
        <v>329</v>
      </c>
      <c r="B404" s="76"/>
      <c r="C404" s="84" t="s">
        <v>277</v>
      </c>
      <c r="D404" s="31">
        <v>144</v>
      </c>
      <c r="E404" s="89">
        <v>0.1</v>
      </c>
      <c r="F404" s="142">
        <f t="shared" si="57"/>
        <v>158.4</v>
      </c>
      <c r="G404" s="43" t="s">
        <v>65</v>
      </c>
      <c r="H404" s="43"/>
      <c r="I404" s="43"/>
      <c r="J404" s="43"/>
      <c r="K404" s="159"/>
      <c r="L404" s="77">
        <f t="shared" si="56"/>
        <v>0</v>
      </c>
      <c r="M404" s="62"/>
    </row>
    <row r="405" spans="1:13" ht="30" x14ac:dyDescent="0.25">
      <c r="A405" s="98">
        <f>IF(F405&lt;&gt;"",1+MAX($A$7:A404),"")</f>
        <v>330</v>
      </c>
      <c r="B405" s="76"/>
      <c r="C405" s="84" t="s">
        <v>278</v>
      </c>
      <c r="D405" s="31">
        <v>12</v>
      </c>
      <c r="E405" s="89">
        <v>0</v>
      </c>
      <c r="F405" s="142">
        <f t="shared" si="57"/>
        <v>12</v>
      </c>
      <c r="G405" s="43" t="s">
        <v>66</v>
      </c>
      <c r="H405" s="43"/>
      <c r="I405" s="43"/>
      <c r="J405" s="43"/>
      <c r="K405" s="159"/>
      <c r="L405" s="77">
        <f t="shared" si="56"/>
        <v>0</v>
      </c>
      <c r="M405" s="62"/>
    </row>
    <row r="406" spans="1:13" ht="15.75" x14ac:dyDescent="0.25">
      <c r="A406" s="98">
        <f>IF(F406&lt;&gt;"",1+MAX($A$7:A405),"")</f>
        <v>331</v>
      </c>
      <c r="B406" s="76"/>
      <c r="C406" s="84" t="s">
        <v>279</v>
      </c>
      <c r="D406" s="31">
        <v>192</v>
      </c>
      <c r="E406" s="89">
        <v>0.1</v>
      </c>
      <c r="F406" s="142">
        <f t="shared" si="57"/>
        <v>211.20000000000002</v>
      </c>
      <c r="G406" s="43" t="s">
        <v>65</v>
      </c>
      <c r="H406" s="43"/>
      <c r="I406" s="43"/>
      <c r="J406" s="43"/>
      <c r="K406" s="159"/>
      <c r="L406" s="77">
        <f t="shared" si="56"/>
        <v>0</v>
      </c>
      <c r="M406" s="62"/>
    </row>
    <row r="407" spans="1:13" ht="15.75" x14ac:dyDescent="0.25">
      <c r="A407" s="98">
        <f>IF(F407&lt;&gt;"",1+MAX($A$7:A406),"")</f>
        <v>332</v>
      </c>
      <c r="B407" s="76"/>
      <c r="C407" s="84" t="s">
        <v>280</v>
      </c>
      <c r="D407" s="31">
        <v>216</v>
      </c>
      <c r="E407" s="89">
        <v>0.1</v>
      </c>
      <c r="F407" s="142">
        <f t="shared" si="57"/>
        <v>237.60000000000002</v>
      </c>
      <c r="G407" s="43" t="s">
        <v>63</v>
      </c>
      <c r="H407" s="43"/>
      <c r="I407" s="43"/>
      <c r="J407" s="43"/>
      <c r="K407" s="159"/>
      <c r="L407" s="77">
        <f t="shared" si="56"/>
        <v>0</v>
      </c>
      <c r="M407" s="62"/>
    </row>
    <row r="408" spans="1:13" ht="15.75" x14ac:dyDescent="0.25">
      <c r="A408" s="98">
        <f>IF(F408&lt;&gt;"",1+MAX($A$7:A407),"")</f>
        <v>333</v>
      </c>
      <c r="B408" s="76"/>
      <c r="C408" s="84" t="s">
        <v>281</v>
      </c>
      <c r="D408" s="31">
        <v>204</v>
      </c>
      <c r="E408" s="89">
        <v>0.1</v>
      </c>
      <c r="F408" s="142">
        <f t="shared" si="57"/>
        <v>224.4</v>
      </c>
      <c r="G408" s="43" t="s">
        <v>65</v>
      </c>
      <c r="H408" s="43"/>
      <c r="I408" s="43"/>
      <c r="J408" s="43"/>
      <c r="K408" s="159"/>
      <c r="L408" s="77">
        <f t="shared" si="56"/>
        <v>0</v>
      </c>
      <c r="M408" s="62"/>
    </row>
    <row r="409" spans="1:13" ht="15.75" x14ac:dyDescent="0.25">
      <c r="A409" s="98">
        <f>IF(F409&lt;&gt;"",1+MAX($A$7:A408),"")</f>
        <v>334</v>
      </c>
      <c r="B409" s="76"/>
      <c r="C409" s="84" t="s">
        <v>282</v>
      </c>
      <c r="D409" s="31">
        <v>12</v>
      </c>
      <c r="E409" s="89">
        <v>0</v>
      </c>
      <c r="F409" s="142">
        <f t="shared" si="57"/>
        <v>12</v>
      </c>
      <c r="G409" s="43" t="s">
        <v>66</v>
      </c>
      <c r="H409" s="43"/>
      <c r="I409" s="43"/>
      <c r="J409" s="43"/>
      <c r="K409" s="159"/>
      <c r="L409" s="77">
        <f t="shared" si="56"/>
        <v>0</v>
      </c>
      <c r="M409" s="62"/>
    </row>
    <row r="410" spans="1:13" ht="15.75" x14ac:dyDescent="0.25">
      <c r="A410" s="98">
        <f>IF(F410&lt;&gt;"",1+MAX($A$7:A409),"")</f>
        <v>335</v>
      </c>
      <c r="B410" s="76"/>
      <c r="C410" s="84" t="s">
        <v>283</v>
      </c>
      <c r="D410" s="31">
        <v>24</v>
      </c>
      <c r="E410" s="89">
        <v>0</v>
      </c>
      <c r="F410" s="142">
        <f t="shared" si="57"/>
        <v>24</v>
      </c>
      <c r="G410" s="43" t="s">
        <v>66</v>
      </c>
      <c r="H410" s="43"/>
      <c r="I410" s="43"/>
      <c r="J410" s="43"/>
      <c r="K410" s="159"/>
      <c r="L410" s="77">
        <f t="shared" si="56"/>
        <v>0</v>
      </c>
      <c r="M410" s="62"/>
    </row>
    <row r="411" spans="1:13" ht="15.75" x14ac:dyDescent="0.25">
      <c r="A411" s="98">
        <f>IF(F411&lt;&gt;"",1+MAX($A$7:A410),"")</f>
        <v>336</v>
      </c>
      <c r="B411" s="76"/>
      <c r="C411" s="84" t="s">
        <v>284</v>
      </c>
      <c r="D411" s="31">
        <v>444</v>
      </c>
      <c r="E411" s="89">
        <v>0.1</v>
      </c>
      <c r="F411" s="142">
        <f t="shared" si="57"/>
        <v>488.40000000000003</v>
      </c>
      <c r="G411" s="43" t="s">
        <v>63</v>
      </c>
      <c r="H411" s="43"/>
      <c r="I411" s="43"/>
      <c r="J411" s="43"/>
      <c r="K411" s="159"/>
      <c r="L411" s="77">
        <f t="shared" si="56"/>
        <v>0</v>
      </c>
      <c r="M411" s="62"/>
    </row>
    <row r="412" spans="1:13" ht="15.75" x14ac:dyDescent="0.25">
      <c r="A412" s="98">
        <f>IF(F412&lt;&gt;"",1+MAX($A$7:A411),"")</f>
        <v>337</v>
      </c>
      <c r="B412" s="76"/>
      <c r="C412" s="84" t="s">
        <v>285</v>
      </c>
      <c r="D412" s="31">
        <v>24</v>
      </c>
      <c r="E412" s="89">
        <v>0</v>
      </c>
      <c r="F412" s="142">
        <f t="shared" si="57"/>
        <v>24</v>
      </c>
      <c r="G412" s="43" t="s">
        <v>66</v>
      </c>
      <c r="H412" s="43"/>
      <c r="I412" s="43"/>
      <c r="J412" s="43"/>
      <c r="K412" s="159"/>
      <c r="L412" s="77">
        <f t="shared" si="56"/>
        <v>0</v>
      </c>
      <c r="M412" s="62"/>
    </row>
    <row r="413" spans="1:13" ht="15.75" x14ac:dyDescent="0.25">
      <c r="A413" s="98">
        <f>IF(F413&lt;&gt;"",1+MAX($A$7:A412),"")</f>
        <v>338</v>
      </c>
      <c r="B413" s="76"/>
      <c r="C413" s="84" t="s">
        <v>286</v>
      </c>
      <c r="D413" s="31">
        <v>132</v>
      </c>
      <c r="E413" s="89">
        <v>0.1</v>
      </c>
      <c r="F413" s="142">
        <f t="shared" si="57"/>
        <v>145.20000000000002</v>
      </c>
      <c r="G413" s="43" t="s">
        <v>63</v>
      </c>
      <c r="H413" s="43"/>
      <c r="I413" s="43"/>
      <c r="J413" s="43"/>
      <c r="K413" s="159"/>
      <c r="L413" s="77">
        <f t="shared" si="56"/>
        <v>0</v>
      </c>
      <c r="M413" s="62"/>
    </row>
    <row r="414" spans="1:13" ht="15.75" x14ac:dyDescent="0.25">
      <c r="A414" s="98">
        <f>IF(F414&lt;&gt;"",1+MAX($A$7:A413),"")</f>
        <v>339</v>
      </c>
      <c r="B414" s="76"/>
      <c r="C414" s="84" t="s">
        <v>287</v>
      </c>
      <c r="D414" s="31">
        <v>24</v>
      </c>
      <c r="E414" s="89">
        <v>0</v>
      </c>
      <c r="F414" s="142">
        <f t="shared" si="57"/>
        <v>24</v>
      </c>
      <c r="G414" s="43" t="s">
        <v>66</v>
      </c>
      <c r="H414" s="43"/>
      <c r="I414" s="43"/>
      <c r="J414" s="43"/>
      <c r="K414" s="159"/>
      <c r="L414" s="77">
        <f t="shared" si="56"/>
        <v>0</v>
      </c>
      <c r="M414" s="62"/>
    </row>
    <row r="415" spans="1:13" ht="15.75" x14ac:dyDescent="0.25">
      <c r="A415" s="98">
        <f>IF(F415&lt;&gt;"",1+MAX($A$7:A414),"")</f>
        <v>340</v>
      </c>
      <c r="B415" s="76"/>
      <c r="C415" s="84" t="s">
        <v>288</v>
      </c>
      <c r="D415" s="31">
        <v>24</v>
      </c>
      <c r="E415" s="89">
        <v>0</v>
      </c>
      <c r="F415" s="142">
        <f t="shared" si="57"/>
        <v>24</v>
      </c>
      <c r="G415" s="43" t="s">
        <v>66</v>
      </c>
      <c r="H415" s="43"/>
      <c r="I415" s="43"/>
      <c r="J415" s="43"/>
      <c r="K415" s="159"/>
      <c r="L415" s="77">
        <f t="shared" si="56"/>
        <v>0</v>
      </c>
      <c r="M415" s="62"/>
    </row>
    <row r="416" spans="1:13" ht="15.75" x14ac:dyDescent="0.25">
      <c r="A416" s="98">
        <f>IF(F416&lt;&gt;"",1+MAX($A$7:A415),"")</f>
        <v>341</v>
      </c>
      <c r="B416" s="76"/>
      <c r="C416" s="84" t="s">
        <v>289</v>
      </c>
      <c r="D416" s="31">
        <v>24</v>
      </c>
      <c r="E416" s="89">
        <v>0</v>
      </c>
      <c r="F416" s="142">
        <f t="shared" si="57"/>
        <v>24</v>
      </c>
      <c r="G416" s="43" t="s">
        <v>66</v>
      </c>
      <c r="H416" s="43"/>
      <c r="I416" s="43"/>
      <c r="J416" s="43"/>
      <c r="K416" s="159"/>
      <c r="L416" s="77">
        <f t="shared" si="56"/>
        <v>0</v>
      </c>
      <c r="M416" s="62"/>
    </row>
    <row r="417" spans="1:13" ht="15.75" x14ac:dyDescent="0.25">
      <c r="A417" s="98" t="str">
        <f>IF(F417&lt;&gt;"",1+MAX($A$7:A416),"")</f>
        <v/>
      </c>
      <c r="B417" s="76"/>
      <c r="C417" s="85"/>
      <c r="D417" s="31"/>
      <c r="E417" s="89"/>
      <c r="F417" s="142"/>
      <c r="G417" s="43"/>
      <c r="H417" s="43"/>
      <c r="I417" s="43"/>
      <c r="J417" s="43"/>
      <c r="K417" s="159"/>
      <c r="L417" s="77"/>
      <c r="M417" s="62"/>
    </row>
    <row r="418" spans="1:13" x14ac:dyDescent="0.2">
      <c r="A418" s="45" t="str">
        <f>IF(F418&lt;&gt;"",1+MAX($A$7:A417),"")</f>
        <v/>
      </c>
      <c r="B418" s="45"/>
      <c r="C418" s="86" t="s">
        <v>295</v>
      </c>
      <c r="D418" s="31"/>
      <c r="E418" s="38"/>
      <c r="F418" s="106"/>
      <c r="G418" s="39"/>
      <c r="H418" s="39"/>
      <c r="I418" s="39"/>
      <c r="J418" s="39"/>
      <c r="K418" s="159"/>
      <c r="L418" s="77"/>
      <c r="M418" s="62"/>
    </row>
    <row r="419" spans="1:13" ht="15.75" x14ac:dyDescent="0.25">
      <c r="A419" s="98">
        <f>IF(F419&lt;&gt;"",1+MAX($A$7:A418),"")</f>
        <v>342</v>
      </c>
      <c r="B419" s="76"/>
      <c r="C419" s="84" t="s">
        <v>259</v>
      </c>
      <c r="D419" s="31">
        <v>1200</v>
      </c>
      <c r="E419" s="89">
        <v>0.1</v>
      </c>
      <c r="F419" s="142">
        <f>D419*(1+E419)</f>
        <v>1320</v>
      </c>
      <c r="G419" s="43" t="s">
        <v>63</v>
      </c>
      <c r="H419" s="43"/>
      <c r="I419" s="43"/>
      <c r="J419" s="43"/>
      <c r="K419" s="159"/>
      <c r="L419" s="77">
        <f t="shared" ref="L419:L448" si="58">F419*K419</f>
        <v>0</v>
      </c>
      <c r="M419" s="62"/>
    </row>
    <row r="420" spans="1:13" ht="15.75" x14ac:dyDescent="0.25">
      <c r="A420" s="98">
        <f>IF(F420&lt;&gt;"",1+MAX($A$7:A419),"")</f>
        <v>343</v>
      </c>
      <c r="B420" s="76"/>
      <c r="C420" s="84" t="s">
        <v>260</v>
      </c>
      <c r="D420" s="31">
        <v>160</v>
      </c>
      <c r="E420" s="89">
        <v>0.1</v>
      </c>
      <c r="F420" s="142">
        <f t="shared" ref="F420:F448" si="59">D420*(1+E420)</f>
        <v>176</v>
      </c>
      <c r="G420" s="43" t="s">
        <v>65</v>
      </c>
      <c r="H420" s="43"/>
      <c r="I420" s="43"/>
      <c r="J420" s="43"/>
      <c r="K420" s="159"/>
      <c r="L420" s="77">
        <f t="shared" si="58"/>
        <v>0</v>
      </c>
      <c r="M420" s="62"/>
    </row>
    <row r="421" spans="1:13" ht="15.75" x14ac:dyDescent="0.25">
      <c r="A421" s="98">
        <f>IF(F421&lt;&gt;"",1+MAX($A$7:A420),"")</f>
        <v>344</v>
      </c>
      <c r="B421" s="76"/>
      <c r="C421" s="84" t="s">
        <v>261</v>
      </c>
      <c r="D421" s="31">
        <v>1280</v>
      </c>
      <c r="E421" s="89">
        <v>0.1</v>
      </c>
      <c r="F421" s="142">
        <f t="shared" si="59"/>
        <v>1408</v>
      </c>
      <c r="G421" s="43" t="s">
        <v>63</v>
      </c>
      <c r="H421" s="43"/>
      <c r="I421" s="43"/>
      <c r="J421" s="43"/>
      <c r="K421" s="159"/>
      <c r="L421" s="77">
        <f t="shared" si="58"/>
        <v>0</v>
      </c>
      <c r="M421" s="62"/>
    </row>
    <row r="422" spans="1:13" ht="30" x14ac:dyDescent="0.25">
      <c r="A422" s="98">
        <f>IF(F422&lt;&gt;"",1+MAX($A$7:A421),"")</f>
        <v>345</v>
      </c>
      <c r="B422" s="76"/>
      <c r="C422" s="84" t="s">
        <v>262</v>
      </c>
      <c r="D422" s="31">
        <v>640</v>
      </c>
      <c r="E422" s="89">
        <v>0.1</v>
      </c>
      <c r="F422" s="142">
        <f t="shared" si="59"/>
        <v>704</v>
      </c>
      <c r="G422" s="43" t="s">
        <v>63</v>
      </c>
      <c r="H422" s="43"/>
      <c r="I422" s="43"/>
      <c r="J422" s="43"/>
      <c r="K422" s="159"/>
      <c r="L422" s="77">
        <f t="shared" si="58"/>
        <v>0</v>
      </c>
      <c r="M422" s="62"/>
    </row>
    <row r="423" spans="1:13" ht="15.75" x14ac:dyDescent="0.25">
      <c r="A423" s="98">
        <f>IF(F423&lt;&gt;"",1+MAX($A$7:A422),"")</f>
        <v>346</v>
      </c>
      <c r="B423" s="76"/>
      <c r="C423" s="84" t="s">
        <v>263</v>
      </c>
      <c r="D423" s="31">
        <v>640</v>
      </c>
      <c r="E423" s="89">
        <v>0.1</v>
      </c>
      <c r="F423" s="142">
        <f t="shared" si="59"/>
        <v>704</v>
      </c>
      <c r="G423" s="43" t="s">
        <v>63</v>
      </c>
      <c r="H423" s="43"/>
      <c r="I423" s="43"/>
      <c r="J423" s="43"/>
      <c r="K423" s="159"/>
      <c r="L423" s="77">
        <f t="shared" si="58"/>
        <v>0</v>
      </c>
      <c r="M423" s="62"/>
    </row>
    <row r="424" spans="1:13" ht="15.75" x14ac:dyDescent="0.25">
      <c r="A424" s="98">
        <f>IF(F424&lt;&gt;"",1+MAX($A$7:A423),"")</f>
        <v>347</v>
      </c>
      <c r="B424" s="76"/>
      <c r="C424" s="84" t="s">
        <v>264</v>
      </c>
      <c r="D424" s="31">
        <v>5</v>
      </c>
      <c r="E424" s="89">
        <v>0.1</v>
      </c>
      <c r="F424" s="142">
        <f t="shared" si="59"/>
        <v>5.5</v>
      </c>
      <c r="G424" s="43" t="s">
        <v>63</v>
      </c>
      <c r="H424" s="43"/>
      <c r="I424" s="43"/>
      <c r="J424" s="43"/>
      <c r="K424" s="159"/>
      <c r="L424" s="77">
        <f t="shared" si="58"/>
        <v>0</v>
      </c>
      <c r="M424" s="62"/>
    </row>
    <row r="425" spans="1:13" ht="15.75" x14ac:dyDescent="0.25">
      <c r="A425" s="98">
        <f>IF(F425&lt;&gt;"",1+MAX($A$7:A424),"")</f>
        <v>348</v>
      </c>
      <c r="B425" s="76"/>
      <c r="C425" s="84" t="s">
        <v>265</v>
      </c>
      <c r="D425" s="31">
        <v>3810</v>
      </c>
      <c r="E425" s="89">
        <v>0</v>
      </c>
      <c r="F425" s="142">
        <f t="shared" si="59"/>
        <v>3810</v>
      </c>
      <c r="G425" s="43" t="s">
        <v>66</v>
      </c>
      <c r="H425" s="43"/>
      <c r="I425" s="43"/>
      <c r="J425" s="43"/>
      <c r="K425" s="159"/>
      <c r="L425" s="77">
        <f t="shared" si="58"/>
        <v>0</v>
      </c>
      <c r="M425" s="62"/>
    </row>
    <row r="426" spans="1:13" ht="15.75" x14ac:dyDescent="0.25">
      <c r="A426" s="98">
        <f>IF(F426&lt;&gt;"",1+MAX($A$7:A425),"")</f>
        <v>349</v>
      </c>
      <c r="B426" s="76"/>
      <c r="C426" s="84" t="s">
        <v>266</v>
      </c>
      <c r="D426" s="31">
        <v>5</v>
      </c>
      <c r="E426" s="89">
        <v>0</v>
      </c>
      <c r="F426" s="142">
        <f t="shared" si="59"/>
        <v>5</v>
      </c>
      <c r="G426" s="43" t="s">
        <v>66</v>
      </c>
      <c r="H426" s="43"/>
      <c r="I426" s="43"/>
      <c r="J426" s="43"/>
      <c r="K426" s="159"/>
      <c r="L426" s="77">
        <f t="shared" si="58"/>
        <v>0</v>
      </c>
      <c r="M426" s="62"/>
    </row>
    <row r="427" spans="1:13" ht="15.75" x14ac:dyDescent="0.25">
      <c r="A427" s="98">
        <f>IF(F427&lt;&gt;"",1+MAX($A$7:A426),"")</f>
        <v>350</v>
      </c>
      <c r="B427" s="76"/>
      <c r="C427" s="84" t="s">
        <v>267</v>
      </c>
      <c r="D427" s="31">
        <v>5</v>
      </c>
      <c r="E427" s="89">
        <v>0</v>
      </c>
      <c r="F427" s="142">
        <f t="shared" si="59"/>
        <v>5</v>
      </c>
      <c r="G427" s="43" t="s">
        <v>66</v>
      </c>
      <c r="H427" s="43"/>
      <c r="I427" s="43"/>
      <c r="J427" s="43"/>
      <c r="K427" s="159"/>
      <c r="L427" s="77">
        <f t="shared" si="58"/>
        <v>0</v>
      </c>
      <c r="M427" s="62"/>
    </row>
    <row r="428" spans="1:13" ht="15.75" x14ac:dyDescent="0.25">
      <c r="A428" s="98">
        <f>IF(F428&lt;&gt;"",1+MAX($A$7:A427),"")</f>
        <v>351</v>
      </c>
      <c r="B428" s="76"/>
      <c r="C428" s="84" t="s">
        <v>268</v>
      </c>
      <c r="D428" s="31">
        <v>10</v>
      </c>
      <c r="E428" s="89">
        <v>0</v>
      </c>
      <c r="F428" s="142">
        <f t="shared" si="59"/>
        <v>10</v>
      </c>
      <c r="G428" s="43" t="s">
        <v>66</v>
      </c>
      <c r="H428" s="43"/>
      <c r="I428" s="43"/>
      <c r="J428" s="43"/>
      <c r="K428" s="159"/>
      <c r="L428" s="77">
        <f t="shared" si="58"/>
        <v>0</v>
      </c>
      <c r="M428" s="62"/>
    </row>
    <row r="429" spans="1:13" ht="15.75" x14ac:dyDescent="0.25">
      <c r="A429" s="98">
        <f>IF(F429&lt;&gt;"",1+MAX($A$7:A428),"")</f>
        <v>352</v>
      </c>
      <c r="B429" s="76"/>
      <c r="C429" s="84" t="s">
        <v>269</v>
      </c>
      <c r="D429" s="31">
        <v>4120</v>
      </c>
      <c r="E429" s="89">
        <v>0.1</v>
      </c>
      <c r="F429" s="142">
        <f t="shared" si="59"/>
        <v>4532</v>
      </c>
      <c r="G429" s="43" t="s">
        <v>63</v>
      </c>
      <c r="H429" s="43"/>
      <c r="I429" s="43"/>
      <c r="J429" s="43"/>
      <c r="K429" s="159"/>
      <c r="L429" s="77">
        <f t="shared" si="58"/>
        <v>0</v>
      </c>
      <c r="M429" s="62"/>
    </row>
    <row r="430" spans="1:13" ht="15.75" x14ac:dyDescent="0.25">
      <c r="A430" s="98">
        <f>IF(F430&lt;&gt;"",1+MAX($A$7:A429),"")</f>
        <v>353</v>
      </c>
      <c r="B430" s="76"/>
      <c r="C430" s="84" t="s">
        <v>270</v>
      </c>
      <c r="D430" s="31">
        <v>1270</v>
      </c>
      <c r="E430" s="89">
        <v>0.1</v>
      </c>
      <c r="F430" s="142">
        <f t="shared" si="59"/>
        <v>1397</v>
      </c>
      <c r="G430" s="43" t="s">
        <v>65</v>
      </c>
      <c r="H430" s="43"/>
      <c r="I430" s="43"/>
      <c r="J430" s="43"/>
      <c r="K430" s="159"/>
      <c r="L430" s="77">
        <f t="shared" si="58"/>
        <v>0</v>
      </c>
      <c r="M430" s="62"/>
    </row>
    <row r="431" spans="1:13" ht="15.75" x14ac:dyDescent="0.25">
      <c r="A431" s="98">
        <f>IF(F431&lt;&gt;"",1+MAX($A$7:A430),"")</f>
        <v>354</v>
      </c>
      <c r="B431" s="76"/>
      <c r="C431" s="84" t="s">
        <v>271</v>
      </c>
      <c r="D431" s="31">
        <v>20320</v>
      </c>
      <c r="E431" s="89">
        <v>0.1</v>
      </c>
      <c r="F431" s="142">
        <f t="shared" si="59"/>
        <v>22352</v>
      </c>
      <c r="G431" s="43" t="s">
        <v>63</v>
      </c>
      <c r="H431" s="43"/>
      <c r="I431" s="43"/>
      <c r="J431" s="43"/>
      <c r="K431" s="159"/>
      <c r="L431" s="77">
        <f t="shared" si="58"/>
        <v>0</v>
      </c>
      <c r="M431" s="62"/>
    </row>
    <row r="432" spans="1:13" ht="15.75" x14ac:dyDescent="0.25">
      <c r="A432" s="98">
        <f>IF(F432&lt;&gt;"",1+MAX($A$7:A431),"")</f>
        <v>355</v>
      </c>
      <c r="B432" s="76"/>
      <c r="C432" s="84" t="s">
        <v>272</v>
      </c>
      <c r="D432" s="31">
        <v>20320</v>
      </c>
      <c r="E432" s="89">
        <v>0.1</v>
      </c>
      <c r="F432" s="142">
        <f t="shared" si="59"/>
        <v>22352</v>
      </c>
      <c r="G432" s="43" t="s">
        <v>63</v>
      </c>
      <c r="H432" s="43"/>
      <c r="I432" s="43"/>
      <c r="J432" s="43"/>
      <c r="K432" s="159"/>
      <c r="L432" s="77">
        <f t="shared" si="58"/>
        <v>0</v>
      </c>
      <c r="M432" s="62"/>
    </row>
    <row r="433" spans="1:13" ht="15.75" x14ac:dyDescent="0.25">
      <c r="A433" s="98">
        <f>IF(F433&lt;&gt;"",1+MAX($A$7:A432),"")</f>
        <v>356</v>
      </c>
      <c r="B433" s="76"/>
      <c r="C433" s="84" t="s">
        <v>273</v>
      </c>
      <c r="D433" s="31">
        <v>15</v>
      </c>
      <c r="E433" s="89">
        <v>0.1</v>
      </c>
      <c r="F433" s="142">
        <f t="shared" si="59"/>
        <v>16.5</v>
      </c>
      <c r="G433" s="43" t="s">
        <v>63</v>
      </c>
      <c r="H433" s="43"/>
      <c r="I433" s="43"/>
      <c r="J433" s="43"/>
      <c r="K433" s="159"/>
      <c r="L433" s="77">
        <f t="shared" si="58"/>
        <v>0</v>
      </c>
      <c r="M433" s="62"/>
    </row>
    <row r="434" spans="1:13" ht="15.75" x14ac:dyDescent="0.25">
      <c r="A434" s="98">
        <f>IF(F434&lt;&gt;"",1+MAX($A$7:A433),"")</f>
        <v>357</v>
      </c>
      <c r="B434" s="76"/>
      <c r="C434" s="84" t="s">
        <v>275</v>
      </c>
      <c r="D434" s="31">
        <v>4360</v>
      </c>
      <c r="E434" s="89">
        <v>0.1</v>
      </c>
      <c r="F434" s="142">
        <f t="shared" si="59"/>
        <v>4796</v>
      </c>
      <c r="G434" s="43" t="s">
        <v>63</v>
      </c>
      <c r="H434" s="43"/>
      <c r="I434" s="43"/>
      <c r="J434" s="43"/>
      <c r="K434" s="159"/>
      <c r="L434" s="77">
        <f t="shared" si="58"/>
        <v>0</v>
      </c>
      <c r="M434" s="62"/>
    </row>
    <row r="435" spans="1:13" ht="15.75" x14ac:dyDescent="0.25">
      <c r="A435" s="98">
        <f>IF(F435&lt;&gt;"",1+MAX($A$7:A434),"")</f>
        <v>358</v>
      </c>
      <c r="B435" s="76"/>
      <c r="C435" s="84" t="s">
        <v>276</v>
      </c>
      <c r="D435" s="31">
        <v>90</v>
      </c>
      <c r="E435" s="89">
        <v>0.1</v>
      </c>
      <c r="F435" s="142">
        <f t="shared" si="59"/>
        <v>99.000000000000014</v>
      </c>
      <c r="G435" s="43" t="s">
        <v>63</v>
      </c>
      <c r="H435" s="43"/>
      <c r="I435" s="43"/>
      <c r="J435" s="43"/>
      <c r="K435" s="159"/>
      <c r="L435" s="77">
        <f t="shared" si="58"/>
        <v>0</v>
      </c>
      <c r="M435" s="62"/>
    </row>
    <row r="436" spans="1:13" ht="15.75" x14ac:dyDescent="0.25">
      <c r="A436" s="98">
        <f>IF(F436&lt;&gt;"",1+MAX($A$7:A435),"")</f>
        <v>359</v>
      </c>
      <c r="B436" s="76"/>
      <c r="C436" s="84" t="s">
        <v>277</v>
      </c>
      <c r="D436" s="31">
        <v>60</v>
      </c>
      <c r="E436" s="89">
        <v>0.1</v>
      </c>
      <c r="F436" s="142">
        <f t="shared" si="59"/>
        <v>66</v>
      </c>
      <c r="G436" s="43" t="s">
        <v>63</v>
      </c>
      <c r="H436" s="43"/>
      <c r="I436" s="43"/>
      <c r="J436" s="43"/>
      <c r="K436" s="159"/>
      <c r="L436" s="77">
        <f t="shared" si="58"/>
        <v>0</v>
      </c>
      <c r="M436" s="62"/>
    </row>
    <row r="437" spans="1:13" ht="30" x14ac:dyDescent="0.25">
      <c r="A437" s="98">
        <f>IF(F437&lt;&gt;"",1+MAX($A$7:A436),"")</f>
        <v>360</v>
      </c>
      <c r="B437" s="76"/>
      <c r="C437" s="84" t="s">
        <v>278</v>
      </c>
      <c r="D437" s="31">
        <v>5</v>
      </c>
      <c r="E437" s="89">
        <v>0.1</v>
      </c>
      <c r="F437" s="142">
        <f t="shared" si="59"/>
        <v>5.5</v>
      </c>
      <c r="G437" s="43" t="s">
        <v>65</v>
      </c>
      <c r="H437" s="43"/>
      <c r="I437" s="43"/>
      <c r="J437" s="43"/>
      <c r="K437" s="159"/>
      <c r="L437" s="77">
        <f t="shared" si="58"/>
        <v>0</v>
      </c>
      <c r="M437" s="62"/>
    </row>
    <row r="438" spans="1:13" ht="15.75" x14ac:dyDescent="0.25">
      <c r="A438" s="98">
        <f>IF(F438&lt;&gt;"",1+MAX($A$7:A437),"")</f>
        <v>361</v>
      </c>
      <c r="B438" s="76"/>
      <c r="C438" s="84" t="s">
        <v>279</v>
      </c>
      <c r="D438" s="31">
        <v>55</v>
      </c>
      <c r="E438" s="89">
        <v>0</v>
      </c>
      <c r="F438" s="142">
        <f t="shared" si="59"/>
        <v>55</v>
      </c>
      <c r="G438" s="43" t="s">
        <v>66</v>
      </c>
      <c r="H438" s="43"/>
      <c r="I438" s="43"/>
      <c r="J438" s="43"/>
      <c r="K438" s="159"/>
      <c r="L438" s="77">
        <f t="shared" si="58"/>
        <v>0</v>
      </c>
      <c r="M438" s="62"/>
    </row>
    <row r="439" spans="1:13" ht="15.75" x14ac:dyDescent="0.25">
      <c r="A439" s="98">
        <f>IF(F439&lt;&gt;"",1+MAX($A$7:A438),"")</f>
        <v>362</v>
      </c>
      <c r="B439" s="76"/>
      <c r="C439" s="84" t="s">
        <v>280</v>
      </c>
      <c r="D439" s="31">
        <v>105</v>
      </c>
      <c r="E439" s="89">
        <v>0.1</v>
      </c>
      <c r="F439" s="142">
        <f t="shared" si="59"/>
        <v>115.50000000000001</v>
      </c>
      <c r="G439" s="43" t="s">
        <v>65</v>
      </c>
      <c r="H439" s="43"/>
      <c r="I439" s="43"/>
      <c r="J439" s="43"/>
      <c r="K439" s="159"/>
      <c r="L439" s="77">
        <f t="shared" si="58"/>
        <v>0</v>
      </c>
      <c r="M439" s="62"/>
    </row>
    <row r="440" spans="1:13" ht="15.75" x14ac:dyDescent="0.25">
      <c r="A440" s="98">
        <f>IF(F440&lt;&gt;"",1+MAX($A$7:A439),"")</f>
        <v>363</v>
      </c>
      <c r="B440" s="76"/>
      <c r="C440" s="84" t="s">
        <v>281</v>
      </c>
      <c r="D440" s="31">
        <v>70</v>
      </c>
      <c r="E440" s="89">
        <v>0.1</v>
      </c>
      <c r="F440" s="142">
        <f t="shared" si="59"/>
        <v>77</v>
      </c>
      <c r="G440" s="43" t="s">
        <v>63</v>
      </c>
      <c r="H440" s="43"/>
      <c r="I440" s="43"/>
      <c r="J440" s="43"/>
      <c r="K440" s="159"/>
      <c r="L440" s="77">
        <f t="shared" si="58"/>
        <v>0</v>
      </c>
      <c r="M440" s="62"/>
    </row>
    <row r="441" spans="1:13" ht="15.75" x14ac:dyDescent="0.25">
      <c r="A441" s="98">
        <f>IF(F441&lt;&gt;"",1+MAX($A$7:A440),"")</f>
        <v>364</v>
      </c>
      <c r="B441" s="76"/>
      <c r="C441" s="84" t="s">
        <v>282</v>
      </c>
      <c r="D441" s="31">
        <v>5</v>
      </c>
      <c r="E441" s="89">
        <v>0.1</v>
      </c>
      <c r="F441" s="142">
        <f t="shared" si="59"/>
        <v>5.5</v>
      </c>
      <c r="G441" s="43" t="s">
        <v>65</v>
      </c>
      <c r="H441" s="43"/>
      <c r="I441" s="43"/>
      <c r="J441" s="43"/>
      <c r="K441" s="159"/>
      <c r="L441" s="77">
        <f t="shared" si="58"/>
        <v>0</v>
      </c>
      <c r="M441" s="62"/>
    </row>
    <row r="442" spans="1:13" ht="15.75" x14ac:dyDescent="0.25">
      <c r="A442" s="98">
        <f>IF(F442&lt;&gt;"",1+MAX($A$7:A441),"")</f>
        <v>365</v>
      </c>
      <c r="B442" s="76"/>
      <c r="C442" s="84" t="s">
        <v>283</v>
      </c>
      <c r="D442" s="31">
        <v>10</v>
      </c>
      <c r="E442" s="89">
        <v>0</v>
      </c>
      <c r="F442" s="142">
        <f t="shared" si="59"/>
        <v>10</v>
      </c>
      <c r="G442" s="43" t="s">
        <v>66</v>
      </c>
      <c r="H442" s="43"/>
      <c r="I442" s="43"/>
      <c r="J442" s="43"/>
      <c r="K442" s="159"/>
      <c r="L442" s="77">
        <f t="shared" si="58"/>
        <v>0</v>
      </c>
      <c r="M442" s="62"/>
    </row>
    <row r="443" spans="1:13" ht="15.75" x14ac:dyDescent="0.25">
      <c r="A443" s="98">
        <f>IF(F443&lt;&gt;"",1+MAX($A$7:A442),"")</f>
        <v>366</v>
      </c>
      <c r="B443" s="76"/>
      <c r="C443" s="84" t="s">
        <v>284</v>
      </c>
      <c r="D443" s="31">
        <v>255</v>
      </c>
      <c r="E443" s="89">
        <v>0</v>
      </c>
      <c r="F443" s="142">
        <f t="shared" si="59"/>
        <v>255</v>
      </c>
      <c r="G443" s="43" t="s">
        <v>66</v>
      </c>
      <c r="H443" s="43"/>
      <c r="I443" s="43"/>
      <c r="J443" s="43"/>
      <c r="K443" s="159"/>
      <c r="L443" s="77">
        <f t="shared" si="58"/>
        <v>0</v>
      </c>
      <c r="M443" s="62"/>
    </row>
    <row r="444" spans="1:13" ht="15.75" x14ac:dyDescent="0.25">
      <c r="A444" s="98">
        <f>IF(F444&lt;&gt;"",1+MAX($A$7:A443),"")</f>
        <v>367</v>
      </c>
      <c r="B444" s="76"/>
      <c r="C444" s="84" t="s">
        <v>285</v>
      </c>
      <c r="D444" s="31">
        <v>10</v>
      </c>
      <c r="E444" s="89">
        <v>0.1</v>
      </c>
      <c r="F444" s="142">
        <f t="shared" si="59"/>
        <v>11</v>
      </c>
      <c r="G444" s="43" t="s">
        <v>63</v>
      </c>
      <c r="H444" s="43"/>
      <c r="I444" s="43"/>
      <c r="J444" s="43"/>
      <c r="K444" s="159"/>
      <c r="L444" s="77">
        <f t="shared" si="58"/>
        <v>0</v>
      </c>
      <c r="M444" s="62"/>
    </row>
    <row r="445" spans="1:13" ht="15.75" x14ac:dyDescent="0.25">
      <c r="A445" s="98">
        <f>IF(F445&lt;&gt;"",1+MAX($A$7:A444),"")</f>
        <v>368</v>
      </c>
      <c r="B445" s="76"/>
      <c r="C445" s="84" t="s">
        <v>286</v>
      </c>
      <c r="D445" s="31">
        <v>60</v>
      </c>
      <c r="E445" s="89">
        <v>0</v>
      </c>
      <c r="F445" s="142">
        <f t="shared" si="59"/>
        <v>60</v>
      </c>
      <c r="G445" s="43" t="s">
        <v>66</v>
      </c>
      <c r="H445" s="43"/>
      <c r="I445" s="43"/>
      <c r="J445" s="43"/>
      <c r="K445" s="159"/>
      <c r="L445" s="77">
        <f t="shared" si="58"/>
        <v>0</v>
      </c>
      <c r="M445" s="62"/>
    </row>
    <row r="446" spans="1:13" ht="15.75" x14ac:dyDescent="0.25">
      <c r="A446" s="98">
        <f>IF(F446&lt;&gt;"",1+MAX($A$7:A445),"")</f>
        <v>369</v>
      </c>
      <c r="B446" s="76"/>
      <c r="C446" s="84" t="s">
        <v>287</v>
      </c>
      <c r="D446" s="31">
        <v>10</v>
      </c>
      <c r="E446" s="89">
        <v>0.1</v>
      </c>
      <c r="F446" s="142">
        <f t="shared" si="59"/>
        <v>11</v>
      </c>
      <c r="G446" s="43" t="s">
        <v>63</v>
      </c>
      <c r="H446" s="43"/>
      <c r="I446" s="43"/>
      <c r="J446" s="43"/>
      <c r="K446" s="159"/>
      <c r="L446" s="77">
        <f t="shared" si="58"/>
        <v>0</v>
      </c>
      <c r="M446" s="62"/>
    </row>
    <row r="447" spans="1:13" ht="15.75" x14ac:dyDescent="0.25">
      <c r="A447" s="98">
        <f>IF(F447&lt;&gt;"",1+MAX($A$7:A446),"")</f>
        <v>370</v>
      </c>
      <c r="B447" s="76"/>
      <c r="C447" s="84" t="s">
        <v>288</v>
      </c>
      <c r="D447" s="31">
        <v>10</v>
      </c>
      <c r="E447" s="89">
        <v>0</v>
      </c>
      <c r="F447" s="142">
        <f t="shared" si="59"/>
        <v>10</v>
      </c>
      <c r="G447" s="43" t="s">
        <v>66</v>
      </c>
      <c r="H447" s="43"/>
      <c r="I447" s="43"/>
      <c r="J447" s="43"/>
      <c r="K447" s="159"/>
      <c r="L447" s="77">
        <f t="shared" si="58"/>
        <v>0</v>
      </c>
      <c r="M447" s="62"/>
    </row>
    <row r="448" spans="1:13" ht="15.75" x14ac:dyDescent="0.25">
      <c r="A448" s="98">
        <f>IF(F448&lt;&gt;"",1+MAX($A$7:A447),"")</f>
        <v>371</v>
      </c>
      <c r="B448" s="76"/>
      <c r="C448" s="84" t="s">
        <v>289</v>
      </c>
      <c r="D448" s="31">
        <v>10</v>
      </c>
      <c r="E448" s="89">
        <v>0</v>
      </c>
      <c r="F448" s="142">
        <f t="shared" si="59"/>
        <v>10</v>
      </c>
      <c r="G448" s="43" t="s">
        <v>66</v>
      </c>
      <c r="H448" s="43"/>
      <c r="I448" s="43"/>
      <c r="J448" s="43"/>
      <c r="K448" s="159"/>
      <c r="L448" s="77">
        <f t="shared" si="58"/>
        <v>0</v>
      </c>
      <c r="M448" s="62"/>
    </row>
    <row r="449" spans="1:13" ht="15.75" x14ac:dyDescent="0.25">
      <c r="A449" s="98" t="str">
        <f>IF(F449&lt;&gt;"",1+MAX($A$7:A448),"")</f>
        <v/>
      </c>
      <c r="B449" s="76"/>
      <c r="C449" s="85"/>
      <c r="D449" s="31"/>
      <c r="E449" s="89"/>
      <c r="F449" s="142"/>
      <c r="G449" s="43"/>
      <c r="H449" s="43"/>
      <c r="I449" s="43"/>
      <c r="J449" s="43"/>
      <c r="K449" s="159"/>
      <c r="L449" s="77"/>
      <c r="M449" s="62"/>
    </row>
    <row r="450" spans="1:13" x14ac:dyDescent="0.2">
      <c r="A450" s="45" t="str">
        <f>IF(F450&lt;&gt;"",1+MAX($A$7:A449),"")</f>
        <v/>
      </c>
      <c r="B450" s="45"/>
      <c r="C450" s="86" t="s">
        <v>296</v>
      </c>
      <c r="D450" s="31"/>
      <c r="E450" s="38"/>
      <c r="F450" s="106"/>
      <c r="G450" s="39"/>
      <c r="H450" s="39"/>
      <c r="I450" s="39"/>
      <c r="J450" s="39"/>
      <c r="K450" s="159"/>
      <c r="L450" s="77"/>
      <c r="M450" s="62"/>
    </row>
    <row r="451" spans="1:13" ht="15.75" x14ac:dyDescent="0.25">
      <c r="A451" s="98">
        <f>IF(F451&lt;&gt;"",1+MAX($A$7:A450),"")</f>
        <v>372</v>
      </c>
      <c r="B451" s="76"/>
      <c r="C451" s="84" t="s">
        <v>259</v>
      </c>
      <c r="D451" s="31">
        <v>1240</v>
      </c>
      <c r="E451" s="89">
        <v>0.1</v>
      </c>
      <c r="F451" s="142">
        <f>D451*(1+E451)</f>
        <v>1364</v>
      </c>
      <c r="G451" s="43" t="s">
        <v>63</v>
      </c>
      <c r="H451" s="43"/>
      <c r="I451" s="43"/>
      <c r="J451" s="43"/>
      <c r="K451" s="159"/>
      <c r="L451" s="77">
        <f t="shared" ref="L451:L480" si="60">F451*K451</f>
        <v>0</v>
      </c>
      <c r="M451" s="62"/>
    </row>
    <row r="452" spans="1:13" ht="15.75" x14ac:dyDescent="0.25">
      <c r="A452" s="98">
        <f>IF(F452&lt;&gt;"",1+MAX($A$7:A451),"")</f>
        <v>373</v>
      </c>
      <c r="B452" s="76"/>
      <c r="C452" s="84" t="s">
        <v>260</v>
      </c>
      <c r="D452" s="31">
        <v>325</v>
      </c>
      <c r="E452" s="89">
        <v>0.1</v>
      </c>
      <c r="F452" s="142">
        <f t="shared" ref="F452:F480" si="61">D452*(1+E452)</f>
        <v>357.50000000000006</v>
      </c>
      <c r="G452" s="43" t="s">
        <v>65</v>
      </c>
      <c r="H452" s="43"/>
      <c r="I452" s="43"/>
      <c r="J452" s="43"/>
      <c r="K452" s="159"/>
      <c r="L452" s="77">
        <f t="shared" si="60"/>
        <v>0</v>
      </c>
      <c r="M452" s="62"/>
    </row>
    <row r="453" spans="1:13" ht="15.75" x14ac:dyDescent="0.25">
      <c r="A453" s="98">
        <f>IF(F453&lt;&gt;"",1+MAX($A$7:A452),"")</f>
        <v>374</v>
      </c>
      <c r="B453" s="76"/>
      <c r="C453" s="84" t="s">
        <v>261</v>
      </c>
      <c r="D453" s="31">
        <v>2600</v>
      </c>
      <c r="E453" s="89">
        <v>0.1</v>
      </c>
      <c r="F453" s="142">
        <f t="shared" si="61"/>
        <v>2860.0000000000005</v>
      </c>
      <c r="G453" s="43" t="s">
        <v>63</v>
      </c>
      <c r="H453" s="43"/>
      <c r="I453" s="43"/>
      <c r="J453" s="43"/>
      <c r="K453" s="159"/>
      <c r="L453" s="77">
        <f t="shared" si="60"/>
        <v>0</v>
      </c>
      <c r="M453" s="62"/>
    </row>
    <row r="454" spans="1:13" ht="30" x14ac:dyDescent="0.25">
      <c r="A454" s="98">
        <f>IF(F454&lt;&gt;"",1+MAX($A$7:A453),"")</f>
        <v>375</v>
      </c>
      <c r="B454" s="76"/>
      <c r="C454" s="84" t="s">
        <v>262</v>
      </c>
      <c r="D454" s="31">
        <v>1200</v>
      </c>
      <c r="E454" s="89">
        <v>0.1</v>
      </c>
      <c r="F454" s="142">
        <f t="shared" si="61"/>
        <v>1320</v>
      </c>
      <c r="G454" s="43" t="s">
        <v>63</v>
      </c>
      <c r="H454" s="43"/>
      <c r="I454" s="43"/>
      <c r="J454" s="43"/>
      <c r="K454" s="159"/>
      <c r="L454" s="77">
        <f t="shared" si="60"/>
        <v>0</v>
      </c>
      <c r="M454" s="62"/>
    </row>
    <row r="455" spans="1:13" ht="15.75" x14ac:dyDescent="0.25">
      <c r="A455" s="98">
        <f>IF(F455&lt;&gt;"",1+MAX($A$7:A454),"")</f>
        <v>376</v>
      </c>
      <c r="B455" s="76"/>
      <c r="C455" s="84" t="s">
        <v>263</v>
      </c>
      <c r="D455" s="31">
        <v>1200</v>
      </c>
      <c r="E455" s="89">
        <v>0.1</v>
      </c>
      <c r="F455" s="142">
        <f t="shared" si="61"/>
        <v>1320</v>
      </c>
      <c r="G455" s="43" t="s">
        <v>63</v>
      </c>
      <c r="H455" s="43"/>
      <c r="I455" s="43"/>
      <c r="J455" s="43"/>
      <c r="K455" s="159"/>
      <c r="L455" s="77">
        <f t="shared" si="60"/>
        <v>0</v>
      </c>
      <c r="M455" s="62"/>
    </row>
    <row r="456" spans="1:13" ht="15.75" x14ac:dyDescent="0.25">
      <c r="A456" s="98">
        <f>IF(F456&lt;&gt;"",1+MAX($A$7:A455),"")</f>
        <v>377</v>
      </c>
      <c r="B456" s="76"/>
      <c r="C456" s="84" t="s">
        <v>265</v>
      </c>
      <c r="D456" s="31">
        <v>3995</v>
      </c>
      <c r="E456" s="89">
        <v>0.1</v>
      </c>
      <c r="F456" s="142">
        <f t="shared" si="61"/>
        <v>4394.5</v>
      </c>
      <c r="G456" s="43" t="s">
        <v>63</v>
      </c>
      <c r="H456" s="43"/>
      <c r="I456" s="43"/>
      <c r="J456" s="43"/>
      <c r="K456" s="159"/>
      <c r="L456" s="77">
        <f t="shared" si="60"/>
        <v>0</v>
      </c>
      <c r="M456" s="62"/>
    </row>
    <row r="457" spans="1:13" ht="15.75" x14ac:dyDescent="0.25">
      <c r="A457" s="98">
        <f>IF(F457&lt;&gt;"",1+MAX($A$7:A456),"")</f>
        <v>378</v>
      </c>
      <c r="B457" s="76"/>
      <c r="C457" s="84" t="s">
        <v>266</v>
      </c>
      <c r="D457" s="31">
        <v>10</v>
      </c>
      <c r="E457" s="89">
        <v>0</v>
      </c>
      <c r="F457" s="142">
        <f t="shared" si="61"/>
        <v>10</v>
      </c>
      <c r="G457" s="43" t="s">
        <v>66</v>
      </c>
      <c r="H457" s="43"/>
      <c r="I457" s="43"/>
      <c r="J457" s="43"/>
      <c r="K457" s="159"/>
      <c r="L457" s="77">
        <f t="shared" si="60"/>
        <v>0</v>
      </c>
      <c r="M457" s="62"/>
    </row>
    <row r="458" spans="1:13" ht="15.75" x14ac:dyDescent="0.25">
      <c r="A458" s="98">
        <f>IF(F458&lt;&gt;"",1+MAX($A$7:A457),"")</f>
        <v>379</v>
      </c>
      <c r="B458" s="76"/>
      <c r="C458" s="84" t="s">
        <v>267</v>
      </c>
      <c r="D458" s="31">
        <v>5</v>
      </c>
      <c r="E458" s="89">
        <v>0</v>
      </c>
      <c r="F458" s="142">
        <f t="shared" si="61"/>
        <v>5</v>
      </c>
      <c r="G458" s="43" t="s">
        <v>66</v>
      </c>
      <c r="H458" s="43"/>
      <c r="I458" s="43"/>
      <c r="J458" s="43"/>
      <c r="K458" s="159"/>
      <c r="L458" s="77">
        <f t="shared" si="60"/>
        <v>0</v>
      </c>
      <c r="M458" s="62"/>
    </row>
    <row r="459" spans="1:13" ht="15.75" x14ac:dyDescent="0.25">
      <c r="A459" s="98">
        <f>IF(F459&lt;&gt;"",1+MAX($A$7:A458),"")</f>
        <v>380</v>
      </c>
      <c r="B459" s="76"/>
      <c r="C459" s="84" t="s">
        <v>268</v>
      </c>
      <c r="D459" s="31">
        <v>10</v>
      </c>
      <c r="E459" s="89">
        <v>0</v>
      </c>
      <c r="F459" s="142">
        <f t="shared" si="61"/>
        <v>10</v>
      </c>
      <c r="G459" s="43" t="s">
        <v>66</v>
      </c>
      <c r="H459" s="43"/>
      <c r="I459" s="43"/>
      <c r="J459" s="43"/>
      <c r="K459" s="159"/>
      <c r="L459" s="77">
        <f t="shared" si="60"/>
        <v>0</v>
      </c>
      <c r="M459" s="62"/>
    </row>
    <row r="460" spans="1:13" ht="15.75" x14ac:dyDescent="0.25">
      <c r="A460" s="98">
        <f>IF(F460&lt;&gt;"",1+MAX($A$7:A459),"")</f>
        <v>381</v>
      </c>
      <c r="B460" s="76"/>
      <c r="C460" s="84" t="s">
        <v>269</v>
      </c>
      <c r="D460" s="31">
        <v>3120</v>
      </c>
      <c r="E460" s="89">
        <v>0.1</v>
      </c>
      <c r="F460" s="142">
        <f t="shared" si="61"/>
        <v>3432.0000000000005</v>
      </c>
      <c r="G460" s="43" t="s">
        <v>63</v>
      </c>
      <c r="H460" s="43"/>
      <c r="I460" s="43"/>
      <c r="J460" s="43"/>
      <c r="K460" s="159"/>
      <c r="L460" s="77">
        <f t="shared" si="60"/>
        <v>0</v>
      </c>
      <c r="M460" s="62"/>
    </row>
    <row r="461" spans="1:13" ht="15.75" x14ac:dyDescent="0.25">
      <c r="A461" s="98">
        <f>IF(F461&lt;&gt;"",1+MAX($A$7:A460),"")</f>
        <v>382</v>
      </c>
      <c r="B461" s="76"/>
      <c r="C461" s="84" t="s">
        <v>270</v>
      </c>
      <c r="D461" s="31">
        <v>1090</v>
      </c>
      <c r="E461" s="89">
        <v>0.1</v>
      </c>
      <c r="F461" s="142">
        <f t="shared" si="61"/>
        <v>1199</v>
      </c>
      <c r="G461" s="43" t="s">
        <v>65</v>
      </c>
      <c r="H461" s="43"/>
      <c r="I461" s="43"/>
      <c r="J461" s="43"/>
      <c r="K461" s="159"/>
      <c r="L461" s="77">
        <f t="shared" si="60"/>
        <v>0</v>
      </c>
      <c r="M461" s="62"/>
    </row>
    <row r="462" spans="1:13" ht="15.75" x14ac:dyDescent="0.25">
      <c r="A462" s="98">
        <f>IF(F462&lt;&gt;"",1+MAX($A$7:A461),"")</f>
        <v>383</v>
      </c>
      <c r="B462" s="76"/>
      <c r="C462" s="84" t="s">
        <v>271</v>
      </c>
      <c r="D462" s="31">
        <v>17440</v>
      </c>
      <c r="E462" s="89">
        <v>0.1</v>
      </c>
      <c r="F462" s="142">
        <f t="shared" si="61"/>
        <v>19184</v>
      </c>
      <c r="G462" s="43" t="s">
        <v>63</v>
      </c>
      <c r="H462" s="43"/>
      <c r="I462" s="43"/>
      <c r="J462" s="43"/>
      <c r="K462" s="159"/>
      <c r="L462" s="77">
        <f t="shared" si="60"/>
        <v>0</v>
      </c>
      <c r="M462" s="62"/>
    </row>
    <row r="463" spans="1:13" ht="15.75" x14ac:dyDescent="0.25">
      <c r="A463" s="98">
        <f>IF(F463&lt;&gt;"",1+MAX($A$7:A462),"")</f>
        <v>384</v>
      </c>
      <c r="B463" s="76"/>
      <c r="C463" s="84" t="s">
        <v>272</v>
      </c>
      <c r="D463" s="31">
        <v>17440</v>
      </c>
      <c r="E463" s="89">
        <v>0.1</v>
      </c>
      <c r="F463" s="142">
        <f t="shared" si="61"/>
        <v>19184</v>
      </c>
      <c r="G463" s="43" t="s">
        <v>63</v>
      </c>
      <c r="H463" s="43"/>
      <c r="I463" s="43"/>
      <c r="J463" s="43"/>
      <c r="K463" s="159"/>
      <c r="L463" s="77">
        <f t="shared" si="60"/>
        <v>0</v>
      </c>
      <c r="M463" s="62"/>
    </row>
    <row r="464" spans="1:13" ht="15.75" x14ac:dyDescent="0.25">
      <c r="A464" s="98">
        <f>IF(F464&lt;&gt;"",1+MAX($A$7:A463),"")</f>
        <v>385</v>
      </c>
      <c r="B464" s="76"/>
      <c r="C464" s="84" t="s">
        <v>273</v>
      </c>
      <c r="D464" s="31">
        <v>15</v>
      </c>
      <c r="E464" s="89">
        <v>0.1</v>
      </c>
      <c r="F464" s="142">
        <f t="shared" si="61"/>
        <v>16.5</v>
      </c>
      <c r="G464" s="43" t="s">
        <v>63</v>
      </c>
      <c r="H464" s="43"/>
      <c r="I464" s="43"/>
      <c r="J464" s="43"/>
      <c r="K464" s="159"/>
      <c r="L464" s="77">
        <f t="shared" si="60"/>
        <v>0</v>
      </c>
      <c r="M464" s="62"/>
    </row>
    <row r="465" spans="1:13" ht="15.75" x14ac:dyDescent="0.25">
      <c r="A465" s="98">
        <f>IF(F465&lt;&gt;"",1+MAX($A$7:A464),"")</f>
        <v>386</v>
      </c>
      <c r="B465" s="76"/>
      <c r="C465" s="84" t="s">
        <v>274</v>
      </c>
      <c r="D465" s="31">
        <v>280</v>
      </c>
      <c r="E465" s="89">
        <v>0.1</v>
      </c>
      <c r="F465" s="142">
        <f t="shared" si="61"/>
        <v>308</v>
      </c>
      <c r="G465" s="43" t="s">
        <v>63</v>
      </c>
      <c r="H465" s="43"/>
      <c r="I465" s="43"/>
      <c r="J465" s="43"/>
      <c r="K465" s="159"/>
      <c r="L465" s="77">
        <f t="shared" si="60"/>
        <v>0</v>
      </c>
      <c r="M465" s="62"/>
    </row>
    <row r="466" spans="1:13" ht="15.75" x14ac:dyDescent="0.25">
      <c r="A466" s="98">
        <f>IF(F466&lt;&gt;"",1+MAX($A$7:A465),"")</f>
        <v>387</v>
      </c>
      <c r="B466" s="76"/>
      <c r="C466" s="84" t="s">
        <v>275</v>
      </c>
      <c r="D466" s="31">
        <v>690</v>
      </c>
      <c r="E466" s="89">
        <v>0.1</v>
      </c>
      <c r="F466" s="142">
        <f t="shared" si="61"/>
        <v>759.00000000000011</v>
      </c>
      <c r="G466" s="43" t="s">
        <v>63</v>
      </c>
      <c r="H466" s="43"/>
      <c r="I466" s="43"/>
      <c r="J466" s="43"/>
      <c r="K466" s="159"/>
      <c r="L466" s="77">
        <f t="shared" si="60"/>
        <v>0</v>
      </c>
      <c r="M466" s="62"/>
    </row>
    <row r="467" spans="1:13" ht="15.75" x14ac:dyDescent="0.25">
      <c r="A467" s="98">
        <f>IF(F467&lt;&gt;"",1+MAX($A$7:A466),"")</f>
        <v>388</v>
      </c>
      <c r="B467" s="76"/>
      <c r="C467" s="84" t="s">
        <v>276</v>
      </c>
      <c r="D467" s="31">
        <v>110</v>
      </c>
      <c r="E467" s="89">
        <v>0.1</v>
      </c>
      <c r="F467" s="142">
        <f t="shared" si="61"/>
        <v>121.00000000000001</v>
      </c>
      <c r="G467" s="43" t="s">
        <v>63</v>
      </c>
      <c r="H467" s="43"/>
      <c r="I467" s="43"/>
      <c r="J467" s="43"/>
      <c r="K467" s="159"/>
      <c r="L467" s="77">
        <f t="shared" si="60"/>
        <v>0</v>
      </c>
      <c r="M467" s="62"/>
    </row>
    <row r="468" spans="1:13" ht="15.75" x14ac:dyDescent="0.25">
      <c r="A468" s="98">
        <f>IF(F468&lt;&gt;"",1+MAX($A$7:A467),"")</f>
        <v>389</v>
      </c>
      <c r="B468" s="76"/>
      <c r="C468" s="84" t="s">
        <v>277</v>
      </c>
      <c r="D468" s="31">
        <v>60</v>
      </c>
      <c r="E468" s="89">
        <v>0.1</v>
      </c>
      <c r="F468" s="142">
        <f t="shared" si="61"/>
        <v>66</v>
      </c>
      <c r="G468" s="43" t="s">
        <v>63</v>
      </c>
      <c r="H468" s="43"/>
      <c r="I468" s="43"/>
      <c r="J468" s="43"/>
      <c r="K468" s="159"/>
      <c r="L468" s="77">
        <f t="shared" si="60"/>
        <v>0</v>
      </c>
      <c r="M468" s="62"/>
    </row>
    <row r="469" spans="1:13" ht="30" x14ac:dyDescent="0.25">
      <c r="A469" s="98">
        <f>IF(F469&lt;&gt;"",1+MAX($A$7:A468),"")</f>
        <v>390</v>
      </c>
      <c r="B469" s="76"/>
      <c r="C469" s="84" t="s">
        <v>278</v>
      </c>
      <c r="D469" s="31">
        <v>5</v>
      </c>
      <c r="E469" s="89">
        <v>0</v>
      </c>
      <c r="F469" s="142">
        <f t="shared" si="61"/>
        <v>5</v>
      </c>
      <c r="G469" s="43" t="s">
        <v>66</v>
      </c>
      <c r="H469" s="43"/>
      <c r="I469" s="43"/>
      <c r="J469" s="43"/>
      <c r="K469" s="159"/>
      <c r="L469" s="77">
        <f t="shared" si="60"/>
        <v>0</v>
      </c>
      <c r="M469" s="62"/>
    </row>
    <row r="470" spans="1:13" ht="15.75" x14ac:dyDescent="0.25">
      <c r="A470" s="98">
        <f>IF(F470&lt;&gt;"",1+MAX($A$7:A469),"")</f>
        <v>391</v>
      </c>
      <c r="B470" s="76"/>
      <c r="C470" s="84" t="s">
        <v>279</v>
      </c>
      <c r="D470" s="31">
        <v>60</v>
      </c>
      <c r="E470" s="89">
        <v>0.1</v>
      </c>
      <c r="F470" s="142">
        <f t="shared" si="61"/>
        <v>66</v>
      </c>
      <c r="G470" s="43" t="s">
        <v>65</v>
      </c>
      <c r="H470" s="43"/>
      <c r="I470" s="43"/>
      <c r="J470" s="43"/>
      <c r="K470" s="159"/>
      <c r="L470" s="77">
        <f t="shared" si="60"/>
        <v>0</v>
      </c>
      <c r="M470" s="62"/>
    </row>
    <row r="471" spans="1:13" ht="15.75" x14ac:dyDescent="0.25">
      <c r="A471" s="98">
        <f>IF(F471&lt;&gt;"",1+MAX($A$7:A470),"")</f>
        <v>392</v>
      </c>
      <c r="B471" s="76"/>
      <c r="C471" s="84" t="s">
        <v>280</v>
      </c>
      <c r="D471" s="31">
        <v>145</v>
      </c>
      <c r="E471" s="89">
        <v>0.1</v>
      </c>
      <c r="F471" s="142">
        <f t="shared" si="61"/>
        <v>159.5</v>
      </c>
      <c r="G471" s="43" t="s">
        <v>63</v>
      </c>
      <c r="H471" s="43"/>
      <c r="I471" s="43"/>
      <c r="J471" s="43"/>
      <c r="K471" s="159"/>
      <c r="L471" s="77">
        <f t="shared" si="60"/>
        <v>0</v>
      </c>
      <c r="M471" s="62"/>
    </row>
    <row r="472" spans="1:13" ht="15.75" x14ac:dyDescent="0.25">
      <c r="A472" s="98">
        <f>IF(F472&lt;&gt;"",1+MAX($A$7:A471),"")</f>
        <v>393</v>
      </c>
      <c r="B472" s="76"/>
      <c r="C472" s="84" t="s">
        <v>281</v>
      </c>
      <c r="D472" s="31">
        <v>80</v>
      </c>
      <c r="E472" s="89">
        <v>0.1</v>
      </c>
      <c r="F472" s="142">
        <f t="shared" si="61"/>
        <v>88</v>
      </c>
      <c r="G472" s="43" t="s">
        <v>65</v>
      </c>
      <c r="H472" s="43"/>
      <c r="I472" s="43"/>
      <c r="J472" s="43"/>
      <c r="K472" s="159"/>
      <c r="L472" s="77">
        <f t="shared" si="60"/>
        <v>0</v>
      </c>
      <c r="M472" s="62"/>
    </row>
    <row r="473" spans="1:13" ht="15.75" x14ac:dyDescent="0.25">
      <c r="A473" s="98">
        <f>IF(F473&lt;&gt;"",1+MAX($A$7:A472),"")</f>
        <v>394</v>
      </c>
      <c r="B473" s="76"/>
      <c r="C473" s="84" t="s">
        <v>282</v>
      </c>
      <c r="D473" s="31">
        <v>5</v>
      </c>
      <c r="E473" s="89">
        <v>0.1</v>
      </c>
      <c r="F473" s="142">
        <f t="shared" si="61"/>
        <v>5.5</v>
      </c>
      <c r="G473" s="43" t="s">
        <v>65</v>
      </c>
      <c r="H473" s="43"/>
      <c r="I473" s="43"/>
      <c r="J473" s="43"/>
      <c r="K473" s="159"/>
      <c r="L473" s="77">
        <f t="shared" si="60"/>
        <v>0</v>
      </c>
      <c r="M473" s="62"/>
    </row>
    <row r="474" spans="1:13" ht="15.75" x14ac:dyDescent="0.25">
      <c r="A474" s="98">
        <f>IF(F474&lt;&gt;"",1+MAX($A$7:A473),"")</f>
        <v>395</v>
      </c>
      <c r="B474" s="76"/>
      <c r="C474" s="84" t="s">
        <v>283</v>
      </c>
      <c r="D474" s="31">
        <v>10</v>
      </c>
      <c r="E474" s="89">
        <v>0</v>
      </c>
      <c r="F474" s="142">
        <f t="shared" si="61"/>
        <v>10</v>
      </c>
      <c r="G474" s="43" t="s">
        <v>66</v>
      </c>
      <c r="H474" s="43"/>
      <c r="I474" s="43"/>
      <c r="J474" s="43"/>
      <c r="K474" s="159"/>
      <c r="L474" s="77">
        <f t="shared" si="60"/>
        <v>0</v>
      </c>
      <c r="M474" s="62"/>
    </row>
    <row r="475" spans="1:13" ht="15.75" x14ac:dyDescent="0.25">
      <c r="A475" s="98">
        <f>IF(F475&lt;&gt;"",1+MAX($A$7:A474),"")</f>
        <v>396</v>
      </c>
      <c r="B475" s="76"/>
      <c r="C475" s="84" t="s">
        <v>284</v>
      </c>
      <c r="D475" s="31">
        <v>250</v>
      </c>
      <c r="E475" s="89">
        <v>0.1</v>
      </c>
      <c r="F475" s="142">
        <f t="shared" si="61"/>
        <v>275</v>
      </c>
      <c r="G475" s="43" t="s">
        <v>63</v>
      </c>
      <c r="H475" s="43"/>
      <c r="I475" s="43"/>
      <c r="J475" s="43"/>
      <c r="K475" s="159"/>
      <c r="L475" s="77">
        <f t="shared" si="60"/>
        <v>0</v>
      </c>
      <c r="M475" s="62"/>
    </row>
    <row r="476" spans="1:13" ht="15.75" x14ac:dyDescent="0.25">
      <c r="A476" s="98">
        <f>IF(F476&lt;&gt;"",1+MAX($A$7:A475),"")</f>
        <v>397</v>
      </c>
      <c r="B476" s="76"/>
      <c r="C476" s="84" t="s">
        <v>285</v>
      </c>
      <c r="D476" s="31">
        <v>10</v>
      </c>
      <c r="E476" s="89">
        <v>0</v>
      </c>
      <c r="F476" s="142">
        <f t="shared" si="61"/>
        <v>10</v>
      </c>
      <c r="G476" s="43" t="s">
        <v>66</v>
      </c>
      <c r="H476" s="43"/>
      <c r="I476" s="43"/>
      <c r="J476" s="43"/>
      <c r="K476" s="159"/>
      <c r="L476" s="77">
        <f t="shared" si="60"/>
        <v>0</v>
      </c>
      <c r="M476" s="62"/>
    </row>
    <row r="477" spans="1:13" ht="15.75" x14ac:dyDescent="0.25">
      <c r="A477" s="98">
        <f>IF(F477&lt;&gt;"",1+MAX($A$7:A476),"")</f>
        <v>398</v>
      </c>
      <c r="B477" s="76"/>
      <c r="C477" s="84" t="s">
        <v>286</v>
      </c>
      <c r="D477" s="31">
        <v>60</v>
      </c>
      <c r="E477" s="89">
        <v>0.1</v>
      </c>
      <c r="F477" s="142">
        <f t="shared" si="61"/>
        <v>66</v>
      </c>
      <c r="G477" s="43" t="s">
        <v>63</v>
      </c>
      <c r="H477" s="43"/>
      <c r="I477" s="43"/>
      <c r="J477" s="43"/>
      <c r="K477" s="159"/>
      <c r="L477" s="77">
        <f t="shared" si="60"/>
        <v>0</v>
      </c>
      <c r="M477" s="62"/>
    </row>
    <row r="478" spans="1:13" ht="15.75" x14ac:dyDescent="0.25">
      <c r="A478" s="98">
        <f>IF(F478&lt;&gt;"",1+MAX($A$7:A477),"")</f>
        <v>399</v>
      </c>
      <c r="B478" s="76"/>
      <c r="C478" s="84" t="s">
        <v>287</v>
      </c>
      <c r="D478" s="31">
        <v>10</v>
      </c>
      <c r="E478" s="89">
        <v>0</v>
      </c>
      <c r="F478" s="142">
        <f t="shared" si="61"/>
        <v>10</v>
      </c>
      <c r="G478" s="43" t="s">
        <v>66</v>
      </c>
      <c r="H478" s="43"/>
      <c r="I478" s="43"/>
      <c r="J478" s="43"/>
      <c r="K478" s="159"/>
      <c r="L478" s="77">
        <f t="shared" si="60"/>
        <v>0</v>
      </c>
      <c r="M478" s="62"/>
    </row>
    <row r="479" spans="1:13" ht="15.75" x14ac:dyDescent="0.25">
      <c r="A479" s="98">
        <f>IF(F479&lt;&gt;"",1+MAX($A$7:A478),"")</f>
        <v>400</v>
      </c>
      <c r="B479" s="76"/>
      <c r="C479" s="84" t="s">
        <v>288</v>
      </c>
      <c r="D479" s="31">
        <v>10</v>
      </c>
      <c r="E479" s="89">
        <v>0</v>
      </c>
      <c r="F479" s="142">
        <f t="shared" si="61"/>
        <v>10</v>
      </c>
      <c r="G479" s="43" t="s">
        <v>66</v>
      </c>
      <c r="H479" s="43"/>
      <c r="I479" s="43"/>
      <c r="J479" s="43"/>
      <c r="K479" s="159"/>
      <c r="L479" s="77">
        <f t="shared" si="60"/>
        <v>0</v>
      </c>
      <c r="M479" s="62"/>
    </row>
    <row r="480" spans="1:13" ht="15.75" x14ac:dyDescent="0.25">
      <c r="A480" s="98">
        <f>IF(F480&lt;&gt;"",1+MAX($A$7:A479),"")</f>
        <v>401</v>
      </c>
      <c r="B480" s="76"/>
      <c r="C480" s="84" t="s">
        <v>289</v>
      </c>
      <c r="D480" s="31">
        <v>10</v>
      </c>
      <c r="E480" s="89">
        <v>0</v>
      </c>
      <c r="F480" s="142">
        <f t="shared" si="61"/>
        <v>10</v>
      </c>
      <c r="G480" s="43" t="s">
        <v>66</v>
      </c>
      <c r="H480" s="43"/>
      <c r="I480" s="43"/>
      <c r="J480" s="43"/>
      <c r="K480" s="159"/>
      <c r="L480" s="77">
        <f t="shared" si="60"/>
        <v>0</v>
      </c>
      <c r="M480" s="62"/>
    </row>
    <row r="481" spans="1:13" ht="15.75" x14ac:dyDescent="0.25">
      <c r="A481" s="98" t="str">
        <f>IF(F481&lt;&gt;"",1+MAX($A$7:A480),"")</f>
        <v/>
      </c>
      <c r="B481" s="76"/>
      <c r="C481" s="85"/>
      <c r="D481" s="31"/>
      <c r="E481" s="89"/>
      <c r="F481" s="142"/>
      <c r="G481" s="43"/>
      <c r="H481" s="43"/>
      <c r="I481" s="43"/>
      <c r="J481" s="43"/>
      <c r="K481" s="159"/>
      <c r="L481" s="77"/>
      <c r="M481" s="62"/>
    </row>
    <row r="482" spans="1:13" x14ac:dyDescent="0.2">
      <c r="A482" s="45" t="str">
        <f>IF(F482&lt;&gt;"",1+MAX($A$7:A481),"")</f>
        <v/>
      </c>
      <c r="B482" s="45"/>
      <c r="C482" s="86" t="s">
        <v>297</v>
      </c>
      <c r="D482" s="31"/>
      <c r="E482" s="38"/>
      <c r="F482" s="106"/>
      <c r="G482" s="39"/>
      <c r="H482" s="39"/>
      <c r="I482" s="39"/>
      <c r="J482" s="39"/>
      <c r="K482" s="159"/>
      <c r="L482" s="77"/>
      <c r="M482" s="62"/>
    </row>
    <row r="483" spans="1:13" ht="15.75" x14ac:dyDescent="0.25">
      <c r="A483" s="98">
        <f>IF(F483&lt;&gt;"",1+MAX($A$7:A482),"")</f>
        <v>402</v>
      </c>
      <c r="B483" s="76"/>
      <c r="C483" s="84" t="s">
        <v>259</v>
      </c>
      <c r="D483" s="31">
        <v>2592</v>
      </c>
      <c r="E483" s="89">
        <v>0.1</v>
      </c>
      <c r="F483" s="142">
        <f>D483*(1+E483)</f>
        <v>2851.2000000000003</v>
      </c>
      <c r="G483" s="43" t="s">
        <v>63</v>
      </c>
      <c r="H483" s="43"/>
      <c r="I483" s="43"/>
      <c r="J483" s="43"/>
      <c r="K483" s="159"/>
      <c r="L483" s="77">
        <f t="shared" ref="L483:L512" si="62">F483*K483</f>
        <v>0</v>
      </c>
      <c r="M483" s="62"/>
    </row>
    <row r="484" spans="1:13" ht="15.75" x14ac:dyDescent="0.25">
      <c r="A484" s="98">
        <f>IF(F484&lt;&gt;"",1+MAX($A$7:A483),"")</f>
        <v>403</v>
      </c>
      <c r="B484" s="76"/>
      <c r="C484" s="84" t="s">
        <v>260</v>
      </c>
      <c r="D484" s="31">
        <v>756</v>
      </c>
      <c r="E484" s="89">
        <v>0.1</v>
      </c>
      <c r="F484" s="142">
        <f t="shared" ref="F484:F512" si="63">D484*(1+E484)</f>
        <v>831.6</v>
      </c>
      <c r="G484" s="43" t="s">
        <v>65</v>
      </c>
      <c r="H484" s="43"/>
      <c r="I484" s="43"/>
      <c r="J484" s="43"/>
      <c r="K484" s="159"/>
      <c r="L484" s="77">
        <f t="shared" si="62"/>
        <v>0</v>
      </c>
      <c r="M484" s="62"/>
    </row>
    <row r="485" spans="1:13" ht="15.75" x14ac:dyDescent="0.25">
      <c r="A485" s="98">
        <f>IF(F485&lt;&gt;"",1+MAX($A$7:A484),"")</f>
        <v>404</v>
      </c>
      <c r="B485" s="76"/>
      <c r="C485" s="84" t="s">
        <v>261</v>
      </c>
      <c r="D485" s="31">
        <v>6048</v>
      </c>
      <c r="E485" s="89">
        <v>0.1</v>
      </c>
      <c r="F485" s="142">
        <f t="shared" si="63"/>
        <v>6652.8</v>
      </c>
      <c r="G485" s="43" t="s">
        <v>63</v>
      </c>
      <c r="H485" s="43"/>
      <c r="I485" s="43"/>
      <c r="J485" s="43"/>
      <c r="K485" s="159"/>
      <c r="L485" s="77">
        <f t="shared" si="62"/>
        <v>0</v>
      </c>
      <c r="M485" s="62"/>
    </row>
    <row r="486" spans="1:13" ht="30" x14ac:dyDescent="0.25">
      <c r="A486" s="98">
        <f>IF(F486&lt;&gt;"",1+MAX($A$7:A485),"")</f>
        <v>405</v>
      </c>
      <c r="B486" s="76"/>
      <c r="C486" s="84" t="s">
        <v>262</v>
      </c>
      <c r="D486" s="31">
        <v>3024</v>
      </c>
      <c r="E486" s="89">
        <v>0.1</v>
      </c>
      <c r="F486" s="142">
        <f t="shared" si="63"/>
        <v>3326.4</v>
      </c>
      <c r="G486" s="43" t="s">
        <v>63</v>
      </c>
      <c r="H486" s="43"/>
      <c r="I486" s="43"/>
      <c r="J486" s="43"/>
      <c r="K486" s="159"/>
      <c r="L486" s="77">
        <f t="shared" si="62"/>
        <v>0</v>
      </c>
      <c r="M486" s="62"/>
    </row>
    <row r="487" spans="1:13" ht="15.75" x14ac:dyDescent="0.25">
      <c r="A487" s="98">
        <f>IF(F487&lt;&gt;"",1+MAX($A$7:A486),"")</f>
        <v>406</v>
      </c>
      <c r="B487" s="76"/>
      <c r="C487" s="84" t="s">
        <v>263</v>
      </c>
      <c r="D487" s="31">
        <v>3024</v>
      </c>
      <c r="E487" s="89">
        <v>0.1</v>
      </c>
      <c r="F487" s="142">
        <f t="shared" si="63"/>
        <v>3326.4</v>
      </c>
      <c r="G487" s="43" t="s">
        <v>63</v>
      </c>
      <c r="H487" s="43"/>
      <c r="I487" s="43"/>
      <c r="J487" s="43"/>
      <c r="K487" s="159"/>
      <c r="L487" s="77">
        <f t="shared" si="62"/>
        <v>0</v>
      </c>
      <c r="M487" s="62"/>
    </row>
    <row r="488" spans="1:13" ht="15.75" x14ac:dyDescent="0.25">
      <c r="A488" s="98">
        <f>IF(F488&lt;&gt;"",1+MAX($A$7:A487),"")</f>
        <v>407</v>
      </c>
      <c r="B488" s="76"/>
      <c r="C488" s="84" t="s">
        <v>265</v>
      </c>
      <c r="D488" s="31">
        <v>8964</v>
      </c>
      <c r="E488" s="89">
        <v>0.1</v>
      </c>
      <c r="F488" s="142">
        <f t="shared" si="63"/>
        <v>9860.4000000000015</v>
      </c>
      <c r="G488" s="43" t="s">
        <v>63</v>
      </c>
      <c r="H488" s="43"/>
      <c r="I488" s="43"/>
      <c r="J488" s="43"/>
      <c r="K488" s="159"/>
      <c r="L488" s="77">
        <f t="shared" si="62"/>
        <v>0</v>
      </c>
      <c r="M488" s="62"/>
    </row>
    <row r="489" spans="1:13" ht="15.75" x14ac:dyDescent="0.25">
      <c r="A489" s="98">
        <f>IF(F489&lt;&gt;"",1+MAX($A$7:A488),"")</f>
        <v>408</v>
      </c>
      <c r="B489" s="76"/>
      <c r="C489" s="84" t="s">
        <v>266</v>
      </c>
      <c r="D489" s="31">
        <v>24</v>
      </c>
      <c r="E489" s="89">
        <v>0</v>
      </c>
      <c r="F489" s="142">
        <f t="shared" si="63"/>
        <v>24</v>
      </c>
      <c r="G489" s="43" t="s">
        <v>66</v>
      </c>
      <c r="H489" s="43"/>
      <c r="I489" s="43"/>
      <c r="J489" s="43"/>
      <c r="K489" s="159"/>
      <c r="L489" s="77">
        <f t="shared" si="62"/>
        <v>0</v>
      </c>
      <c r="M489" s="62"/>
    </row>
    <row r="490" spans="1:13" ht="15.75" x14ac:dyDescent="0.25">
      <c r="A490" s="98">
        <f>IF(F490&lt;&gt;"",1+MAX($A$7:A489),"")</f>
        <v>409</v>
      </c>
      <c r="B490" s="76"/>
      <c r="C490" s="84" t="s">
        <v>267</v>
      </c>
      <c r="D490" s="31">
        <v>12</v>
      </c>
      <c r="E490" s="89">
        <v>0</v>
      </c>
      <c r="F490" s="142">
        <f t="shared" si="63"/>
        <v>12</v>
      </c>
      <c r="G490" s="43" t="s">
        <v>66</v>
      </c>
      <c r="H490" s="43"/>
      <c r="I490" s="43"/>
      <c r="J490" s="43"/>
      <c r="K490" s="159"/>
      <c r="L490" s="77">
        <f t="shared" si="62"/>
        <v>0</v>
      </c>
      <c r="M490" s="62"/>
    </row>
    <row r="491" spans="1:13" ht="15.75" x14ac:dyDescent="0.25">
      <c r="A491" s="98">
        <f>IF(F491&lt;&gt;"",1+MAX($A$7:A490),"")</f>
        <v>410</v>
      </c>
      <c r="B491" s="76"/>
      <c r="C491" s="84" t="s">
        <v>268</v>
      </c>
      <c r="D491" s="31">
        <v>24</v>
      </c>
      <c r="E491" s="89">
        <v>0</v>
      </c>
      <c r="F491" s="142">
        <f t="shared" si="63"/>
        <v>24</v>
      </c>
      <c r="G491" s="43" t="s">
        <v>66</v>
      </c>
      <c r="H491" s="43"/>
      <c r="I491" s="43"/>
      <c r="J491" s="43"/>
      <c r="K491" s="159"/>
      <c r="L491" s="77">
        <f t="shared" si="62"/>
        <v>0</v>
      </c>
      <c r="M491" s="62"/>
    </row>
    <row r="492" spans="1:13" ht="15.75" x14ac:dyDescent="0.25">
      <c r="A492" s="98">
        <f>IF(F492&lt;&gt;"",1+MAX($A$7:A491),"")</f>
        <v>411</v>
      </c>
      <c r="B492" s="76"/>
      <c r="C492" s="84" t="s">
        <v>269</v>
      </c>
      <c r="D492" s="31">
        <v>8928</v>
      </c>
      <c r="E492" s="89">
        <v>0.1</v>
      </c>
      <c r="F492" s="142">
        <f t="shared" si="63"/>
        <v>9820.8000000000011</v>
      </c>
      <c r="G492" s="43" t="s">
        <v>63</v>
      </c>
      <c r="H492" s="43"/>
      <c r="I492" s="43"/>
      <c r="J492" s="43"/>
      <c r="K492" s="159"/>
      <c r="L492" s="77">
        <f t="shared" si="62"/>
        <v>0</v>
      </c>
      <c r="M492" s="62"/>
    </row>
    <row r="493" spans="1:13" ht="15.75" x14ac:dyDescent="0.25">
      <c r="A493" s="98">
        <f>IF(F493&lt;&gt;"",1+MAX($A$7:A492),"")</f>
        <v>412</v>
      </c>
      <c r="B493" s="76"/>
      <c r="C493" s="84" t="s">
        <v>270</v>
      </c>
      <c r="D493" s="31">
        <v>2904</v>
      </c>
      <c r="E493" s="89">
        <v>0.1</v>
      </c>
      <c r="F493" s="142">
        <f t="shared" si="63"/>
        <v>3194.4</v>
      </c>
      <c r="G493" s="43" t="s">
        <v>65</v>
      </c>
      <c r="H493" s="43"/>
      <c r="I493" s="43"/>
      <c r="J493" s="43"/>
      <c r="K493" s="159"/>
      <c r="L493" s="77">
        <f t="shared" si="62"/>
        <v>0</v>
      </c>
      <c r="M493" s="62"/>
    </row>
    <row r="494" spans="1:13" ht="15.75" x14ac:dyDescent="0.25">
      <c r="A494" s="98">
        <f>IF(F494&lt;&gt;"",1+MAX($A$7:A493),"")</f>
        <v>413</v>
      </c>
      <c r="B494" s="76"/>
      <c r="C494" s="84" t="s">
        <v>271</v>
      </c>
      <c r="D494" s="31">
        <v>46464</v>
      </c>
      <c r="E494" s="89">
        <v>0.1</v>
      </c>
      <c r="F494" s="142">
        <f t="shared" si="63"/>
        <v>51110.400000000001</v>
      </c>
      <c r="G494" s="43" t="s">
        <v>63</v>
      </c>
      <c r="H494" s="43"/>
      <c r="I494" s="43"/>
      <c r="J494" s="43"/>
      <c r="K494" s="159"/>
      <c r="L494" s="77">
        <f t="shared" si="62"/>
        <v>0</v>
      </c>
      <c r="M494" s="62"/>
    </row>
    <row r="495" spans="1:13" ht="15.75" x14ac:dyDescent="0.25">
      <c r="A495" s="98">
        <f>IF(F495&lt;&gt;"",1+MAX($A$7:A494),"")</f>
        <v>414</v>
      </c>
      <c r="B495" s="76"/>
      <c r="C495" s="84" t="s">
        <v>272</v>
      </c>
      <c r="D495" s="31">
        <v>46464</v>
      </c>
      <c r="E495" s="89">
        <v>0.1</v>
      </c>
      <c r="F495" s="142">
        <f t="shared" si="63"/>
        <v>51110.400000000001</v>
      </c>
      <c r="G495" s="43" t="s">
        <v>63</v>
      </c>
      <c r="H495" s="43"/>
      <c r="I495" s="43"/>
      <c r="J495" s="43"/>
      <c r="K495" s="159"/>
      <c r="L495" s="77">
        <f t="shared" si="62"/>
        <v>0</v>
      </c>
      <c r="M495" s="62"/>
    </row>
    <row r="496" spans="1:13" ht="15.75" x14ac:dyDescent="0.25">
      <c r="A496" s="98">
        <f>IF(F496&lt;&gt;"",1+MAX($A$7:A495),"")</f>
        <v>415</v>
      </c>
      <c r="B496" s="76"/>
      <c r="C496" s="84" t="s">
        <v>273</v>
      </c>
      <c r="D496" s="31">
        <v>24</v>
      </c>
      <c r="E496" s="89">
        <v>0.1</v>
      </c>
      <c r="F496" s="142">
        <f t="shared" si="63"/>
        <v>26.400000000000002</v>
      </c>
      <c r="G496" s="43" t="s">
        <v>63</v>
      </c>
      <c r="H496" s="43"/>
      <c r="I496" s="43"/>
      <c r="J496" s="43"/>
      <c r="K496" s="159"/>
      <c r="L496" s="77">
        <f t="shared" si="62"/>
        <v>0</v>
      </c>
      <c r="M496" s="62"/>
    </row>
    <row r="497" spans="1:13" ht="15.75" x14ac:dyDescent="0.25">
      <c r="A497" s="98">
        <f>IF(F497&lt;&gt;"",1+MAX($A$7:A496),"")</f>
        <v>416</v>
      </c>
      <c r="B497" s="76"/>
      <c r="C497" s="84" t="s">
        <v>274</v>
      </c>
      <c r="D497" s="31">
        <v>672</v>
      </c>
      <c r="E497" s="89">
        <v>0.1</v>
      </c>
      <c r="F497" s="142">
        <f t="shared" si="63"/>
        <v>739.2</v>
      </c>
      <c r="G497" s="43" t="s">
        <v>63</v>
      </c>
      <c r="H497" s="43"/>
      <c r="I497" s="43"/>
      <c r="J497" s="43"/>
      <c r="K497" s="159"/>
      <c r="L497" s="77">
        <f t="shared" si="62"/>
        <v>0</v>
      </c>
      <c r="M497" s="62"/>
    </row>
    <row r="498" spans="1:13" ht="15.75" x14ac:dyDescent="0.25">
      <c r="A498" s="98">
        <f>IF(F498&lt;&gt;"",1+MAX($A$7:A497),"")</f>
        <v>417</v>
      </c>
      <c r="B498" s="76"/>
      <c r="C498" s="84" t="s">
        <v>275</v>
      </c>
      <c r="D498" s="31">
        <v>9012</v>
      </c>
      <c r="E498" s="89">
        <v>0.1</v>
      </c>
      <c r="F498" s="142">
        <f t="shared" si="63"/>
        <v>9913.2000000000007</v>
      </c>
      <c r="G498" s="43" t="s">
        <v>63</v>
      </c>
      <c r="H498" s="43"/>
      <c r="I498" s="43"/>
      <c r="J498" s="43"/>
      <c r="K498" s="159"/>
      <c r="L498" s="77">
        <f t="shared" si="62"/>
        <v>0</v>
      </c>
      <c r="M498" s="62"/>
    </row>
    <row r="499" spans="1:13" ht="15.75" x14ac:dyDescent="0.25">
      <c r="A499" s="98">
        <f>IF(F499&lt;&gt;"",1+MAX($A$7:A498),"")</f>
        <v>418</v>
      </c>
      <c r="B499" s="76"/>
      <c r="C499" s="84" t="s">
        <v>276</v>
      </c>
      <c r="D499" s="31">
        <v>300</v>
      </c>
      <c r="E499" s="89">
        <v>0.1</v>
      </c>
      <c r="F499" s="142">
        <f t="shared" si="63"/>
        <v>330</v>
      </c>
      <c r="G499" s="43" t="s">
        <v>63</v>
      </c>
      <c r="H499" s="43"/>
      <c r="I499" s="43"/>
      <c r="J499" s="43"/>
      <c r="K499" s="159"/>
      <c r="L499" s="77">
        <f t="shared" si="62"/>
        <v>0</v>
      </c>
      <c r="M499" s="62"/>
    </row>
    <row r="500" spans="1:13" ht="15.75" x14ac:dyDescent="0.25">
      <c r="A500" s="98">
        <f>IF(F500&lt;&gt;"",1+MAX($A$7:A499),"")</f>
        <v>419</v>
      </c>
      <c r="B500" s="76"/>
      <c r="C500" s="84" t="s">
        <v>277</v>
      </c>
      <c r="D500" s="31">
        <v>144</v>
      </c>
      <c r="E500" s="89">
        <v>0.1</v>
      </c>
      <c r="F500" s="142">
        <f t="shared" si="63"/>
        <v>158.4</v>
      </c>
      <c r="G500" s="43" t="s">
        <v>63</v>
      </c>
      <c r="H500" s="43"/>
      <c r="I500" s="43"/>
      <c r="J500" s="43"/>
      <c r="K500" s="159"/>
      <c r="L500" s="77">
        <f t="shared" si="62"/>
        <v>0</v>
      </c>
      <c r="M500" s="62"/>
    </row>
    <row r="501" spans="1:13" ht="30" x14ac:dyDescent="0.25">
      <c r="A501" s="98">
        <f>IF(F501&lt;&gt;"",1+MAX($A$7:A500),"")</f>
        <v>420</v>
      </c>
      <c r="B501" s="76"/>
      <c r="C501" s="84" t="s">
        <v>278</v>
      </c>
      <c r="D501" s="31">
        <v>12</v>
      </c>
      <c r="E501" s="89">
        <v>0</v>
      </c>
      <c r="F501" s="142">
        <f t="shared" si="63"/>
        <v>12</v>
      </c>
      <c r="G501" s="43" t="s">
        <v>66</v>
      </c>
      <c r="H501" s="43"/>
      <c r="I501" s="43"/>
      <c r="J501" s="43"/>
      <c r="K501" s="159"/>
      <c r="L501" s="77">
        <f t="shared" si="62"/>
        <v>0</v>
      </c>
      <c r="M501" s="62"/>
    </row>
    <row r="502" spans="1:13" ht="15.75" x14ac:dyDescent="0.25">
      <c r="A502" s="98">
        <f>IF(F502&lt;&gt;"",1+MAX($A$7:A501),"")</f>
        <v>421</v>
      </c>
      <c r="B502" s="76"/>
      <c r="C502" s="84" t="s">
        <v>279</v>
      </c>
      <c r="D502" s="31">
        <v>192</v>
      </c>
      <c r="E502" s="89">
        <v>0.1</v>
      </c>
      <c r="F502" s="142">
        <f t="shared" si="63"/>
        <v>211.20000000000002</v>
      </c>
      <c r="G502" s="43" t="s">
        <v>65</v>
      </c>
      <c r="H502" s="43"/>
      <c r="I502" s="43"/>
      <c r="J502" s="43"/>
      <c r="K502" s="159"/>
      <c r="L502" s="77">
        <f t="shared" si="62"/>
        <v>0</v>
      </c>
      <c r="M502" s="62"/>
    </row>
    <row r="503" spans="1:13" ht="15.75" x14ac:dyDescent="0.25">
      <c r="A503" s="98">
        <f>IF(F503&lt;&gt;"",1+MAX($A$7:A502),"")</f>
        <v>422</v>
      </c>
      <c r="B503" s="76"/>
      <c r="C503" s="84" t="s">
        <v>280</v>
      </c>
      <c r="D503" s="31">
        <v>336</v>
      </c>
      <c r="E503" s="89">
        <v>0.1</v>
      </c>
      <c r="F503" s="142">
        <f t="shared" si="63"/>
        <v>369.6</v>
      </c>
      <c r="G503" s="43" t="s">
        <v>63</v>
      </c>
      <c r="H503" s="43"/>
      <c r="I503" s="43"/>
      <c r="J503" s="43"/>
      <c r="K503" s="159"/>
      <c r="L503" s="77">
        <f t="shared" si="62"/>
        <v>0</v>
      </c>
      <c r="M503" s="62"/>
    </row>
    <row r="504" spans="1:13" ht="15.75" x14ac:dyDescent="0.25">
      <c r="A504" s="98">
        <f>IF(F504&lt;&gt;"",1+MAX($A$7:A503),"")</f>
        <v>423</v>
      </c>
      <c r="B504" s="76"/>
      <c r="C504" s="84" t="s">
        <v>281</v>
      </c>
      <c r="D504" s="31">
        <v>228</v>
      </c>
      <c r="E504" s="89">
        <v>0.1</v>
      </c>
      <c r="F504" s="142">
        <f t="shared" si="63"/>
        <v>250.8</v>
      </c>
      <c r="G504" s="43" t="s">
        <v>65</v>
      </c>
      <c r="H504" s="43"/>
      <c r="I504" s="43"/>
      <c r="J504" s="43"/>
      <c r="K504" s="159"/>
      <c r="L504" s="77">
        <f t="shared" si="62"/>
        <v>0</v>
      </c>
      <c r="M504" s="62"/>
    </row>
    <row r="505" spans="1:13" ht="15.75" x14ac:dyDescent="0.25">
      <c r="A505" s="98">
        <f>IF(F505&lt;&gt;"",1+MAX($A$7:A504),"")</f>
        <v>424</v>
      </c>
      <c r="B505" s="76"/>
      <c r="C505" s="84" t="s">
        <v>282</v>
      </c>
      <c r="D505" s="31">
        <v>12</v>
      </c>
      <c r="E505" s="89">
        <v>0.1</v>
      </c>
      <c r="F505" s="142">
        <f t="shared" si="63"/>
        <v>13.200000000000001</v>
      </c>
      <c r="G505" s="43" t="s">
        <v>65</v>
      </c>
      <c r="H505" s="43"/>
      <c r="I505" s="43"/>
      <c r="J505" s="43"/>
      <c r="K505" s="159"/>
      <c r="L505" s="77">
        <f t="shared" si="62"/>
        <v>0</v>
      </c>
      <c r="M505" s="62"/>
    </row>
    <row r="506" spans="1:13" ht="15.75" x14ac:dyDescent="0.25">
      <c r="A506" s="98">
        <f>IF(F506&lt;&gt;"",1+MAX($A$7:A505),"")</f>
        <v>425</v>
      </c>
      <c r="B506" s="76"/>
      <c r="C506" s="84" t="s">
        <v>283</v>
      </c>
      <c r="D506" s="31">
        <v>24</v>
      </c>
      <c r="E506" s="89">
        <v>0</v>
      </c>
      <c r="F506" s="142">
        <f t="shared" si="63"/>
        <v>24</v>
      </c>
      <c r="G506" s="43" t="s">
        <v>66</v>
      </c>
      <c r="H506" s="43"/>
      <c r="I506" s="43"/>
      <c r="J506" s="43"/>
      <c r="K506" s="159"/>
      <c r="L506" s="77">
        <f t="shared" si="62"/>
        <v>0</v>
      </c>
      <c r="M506" s="62"/>
    </row>
    <row r="507" spans="1:13" ht="15.75" x14ac:dyDescent="0.25">
      <c r="A507" s="98">
        <f>IF(F507&lt;&gt;"",1+MAX($A$7:A506),"")</f>
        <v>426</v>
      </c>
      <c r="B507" s="76"/>
      <c r="C507" s="84" t="s">
        <v>284</v>
      </c>
      <c r="D507" s="31">
        <v>444</v>
      </c>
      <c r="E507" s="89">
        <v>0.1</v>
      </c>
      <c r="F507" s="142">
        <f t="shared" si="63"/>
        <v>488.40000000000003</v>
      </c>
      <c r="G507" s="43" t="s">
        <v>63</v>
      </c>
      <c r="H507" s="43"/>
      <c r="I507" s="43"/>
      <c r="J507" s="43"/>
      <c r="K507" s="159"/>
      <c r="L507" s="77">
        <f t="shared" si="62"/>
        <v>0</v>
      </c>
      <c r="M507" s="62"/>
    </row>
    <row r="508" spans="1:13" ht="15.75" x14ac:dyDescent="0.25">
      <c r="A508" s="98">
        <f>IF(F508&lt;&gt;"",1+MAX($A$7:A507),"")</f>
        <v>427</v>
      </c>
      <c r="B508" s="76"/>
      <c r="C508" s="84" t="s">
        <v>285</v>
      </c>
      <c r="D508" s="31">
        <v>24</v>
      </c>
      <c r="E508" s="89">
        <v>0</v>
      </c>
      <c r="F508" s="142">
        <f t="shared" si="63"/>
        <v>24</v>
      </c>
      <c r="G508" s="43" t="s">
        <v>66</v>
      </c>
      <c r="H508" s="43"/>
      <c r="I508" s="43"/>
      <c r="J508" s="43"/>
      <c r="K508" s="159"/>
      <c r="L508" s="77">
        <f t="shared" si="62"/>
        <v>0</v>
      </c>
      <c r="M508" s="62"/>
    </row>
    <row r="509" spans="1:13" ht="15.75" x14ac:dyDescent="0.25">
      <c r="A509" s="98">
        <f>IF(F509&lt;&gt;"",1+MAX($A$7:A508),"")</f>
        <v>428</v>
      </c>
      <c r="B509" s="76"/>
      <c r="C509" s="84" t="s">
        <v>286</v>
      </c>
      <c r="D509" s="31">
        <v>144</v>
      </c>
      <c r="E509" s="89">
        <v>0.1</v>
      </c>
      <c r="F509" s="142">
        <f t="shared" si="63"/>
        <v>158.4</v>
      </c>
      <c r="G509" s="43" t="s">
        <v>63</v>
      </c>
      <c r="H509" s="43"/>
      <c r="I509" s="43"/>
      <c r="J509" s="43"/>
      <c r="K509" s="159"/>
      <c r="L509" s="77">
        <f t="shared" si="62"/>
        <v>0</v>
      </c>
      <c r="M509" s="62"/>
    </row>
    <row r="510" spans="1:13" ht="15.75" x14ac:dyDescent="0.25">
      <c r="A510" s="98">
        <f>IF(F510&lt;&gt;"",1+MAX($A$7:A509),"")</f>
        <v>429</v>
      </c>
      <c r="B510" s="76"/>
      <c r="C510" s="84" t="s">
        <v>287</v>
      </c>
      <c r="D510" s="31">
        <v>24</v>
      </c>
      <c r="E510" s="89">
        <v>0</v>
      </c>
      <c r="F510" s="142">
        <f t="shared" si="63"/>
        <v>24</v>
      </c>
      <c r="G510" s="43" t="s">
        <v>66</v>
      </c>
      <c r="H510" s="43"/>
      <c r="I510" s="43"/>
      <c r="J510" s="43"/>
      <c r="K510" s="159"/>
      <c r="L510" s="77">
        <f t="shared" si="62"/>
        <v>0</v>
      </c>
      <c r="M510" s="62"/>
    </row>
    <row r="511" spans="1:13" ht="15.75" x14ac:dyDescent="0.25">
      <c r="A511" s="98">
        <f>IF(F511&lt;&gt;"",1+MAX($A$7:A510),"")</f>
        <v>430</v>
      </c>
      <c r="B511" s="76"/>
      <c r="C511" s="84" t="s">
        <v>288</v>
      </c>
      <c r="D511" s="31">
        <v>24</v>
      </c>
      <c r="E511" s="89">
        <v>0</v>
      </c>
      <c r="F511" s="142">
        <f t="shared" si="63"/>
        <v>24</v>
      </c>
      <c r="G511" s="43" t="s">
        <v>66</v>
      </c>
      <c r="H511" s="43"/>
      <c r="I511" s="43"/>
      <c r="J511" s="43"/>
      <c r="K511" s="159"/>
      <c r="L511" s="77">
        <f t="shared" si="62"/>
        <v>0</v>
      </c>
      <c r="M511" s="62"/>
    </row>
    <row r="512" spans="1:13" ht="15.75" x14ac:dyDescent="0.25">
      <c r="A512" s="98">
        <f>IF(F512&lt;&gt;"",1+MAX($A$7:A511),"")</f>
        <v>431</v>
      </c>
      <c r="B512" s="76"/>
      <c r="C512" s="84" t="s">
        <v>289</v>
      </c>
      <c r="D512" s="31">
        <v>24</v>
      </c>
      <c r="E512" s="89">
        <v>0</v>
      </c>
      <c r="F512" s="142">
        <f t="shared" si="63"/>
        <v>24</v>
      </c>
      <c r="G512" s="43" t="s">
        <v>66</v>
      </c>
      <c r="H512" s="43"/>
      <c r="I512" s="43"/>
      <c r="J512" s="43"/>
      <c r="K512" s="159"/>
      <c r="L512" s="77">
        <f t="shared" si="62"/>
        <v>0</v>
      </c>
      <c r="M512" s="62"/>
    </row>
    <row r="513" spans="1:13" ht="15.75" x14ac:dyDescent="0.25">
      <c r="A513" s="98" t="str">
        <f>IF(F513&lt;&gt;"",1+MAX($A$7:A512),"")</f>
        <v/>
      </c>
      <c r="B513" s="76"/>
      <c r="C513" s="84"/>
      <c r="D513" s="31"/>
      <c r="E513" s="89"/>
      <c r="F513" s="142"/>
      <c r="G513" s="43"/>
      <c r="H513" s="43"/>
      <c r="I513" s="43"/>
      <c r="J513" s="43"/>
      <c r="K513" s="159"/>
      <c r="L513" s="77"/>
      <c r="M513" s="62"/>
    </row>
    <row r="514" spans="1:13" x14ac:dyDescent="0.2">
      <c r="A514" s="45" t="str">
        <f>IF(F514&lt;&gt;"",1+MAX($A$7:A513),"")</f>
        <v/>
      </c>
      <c r="B514" s="45"/>
      <c r="C514" s="86" t="s">
        <v>298</v>
      </c>
      <c r="D514" s="31"/>
      <c r="E514" s="38"/>
      <c r="F514" s="106"/>
      <c r="G514" s="39"/>
      <c r="H514" s="39"/>
      <c r="I514" s="39"/>
      <c r="J514" s="39"/>
      <c r="K514" s="159"/>
      <c r="L514" s="77"/>
      <c r="M514" s="62"/>
    </row>
    <row r="515" spans="1:13" ht="15.75" x14ac:dyDescent="0.25">
      <c r="A515" s="98">
        <f>IF(F515&lt;&gt;"",1+MAX($A$7:A514),"")</f>
        <v>432</v>
      </c>
      <c r="B515" s="76"/>
      <c r="C515" s="84" t="s">
        <v>259</v>
      </c>
      <c r="D515" s="31">
        <v>2320</v>
      </c>
      <c r="E515" s="89">
        <v>0.1</v>
      </c>
      <c r="F515" s="142">
        <f>D515*(1+E515)</f>
        <v>2552</v>
      </c>
      <c r="G515" s="43" t="s">
        <v>63</v>
      </c>
      <c r="H515" s="43"/>
      <c r="I515" s="43"/>
      <c r="J515" s="43"/>
      <c r="K515" s="159"/>
      <c r="L515" s="77">
        <f t="shared" ref="L515:L545" si="64">F515*K515</f>
        <v>0</v>
      </c>
      <c r="M515" s="62"/>
    </row>
    <row r="516" spans="1:13" ht="15.75" x14ac:dyDescent="0.25">
      <c r="A516" s="98">
        <f>IF(F516&lt;&gt;"",1+MAX($A$7:A515),"")</f>
        <v>433</v>
      </c>
      <c r="B516" s="76"/>
      <c r="C516" s="84" t="s">
        <v>260</v>
      </c>
      <c r="D516" s="31">
        <v>290</v>
      </c>
      <c r="E516" s="89">
        <v>0.1</v>
      </c>
      <c r="F516" s="142">
        <f t="shared" ref="F516:F545" si="65">D516*(1+E516)</f>
        <v>319</v>
      </c>
      <c r="G516" s="43" t="s">
        <v>65</v>
      </c>
      <c r="H516" s="43"/>
      <c r="I516" s="43"/>
      <c r="J516" s="43"/>
      <c r="K516" s="159"/>
      <c r="L516" s="77">
        <f t="shared" si="64"/>
        <v>0</v>
      </c>
      <c r="M516" s="62"/>
    </row>
    <row r="517" spans="1:13" ht="15.75" x14ac:dyDescent="0.25">
      <c r="A517" s="98">
        <f>IF(F517&lt;&gt;"",1+MAX($A$7:A516),"")</f>
        <v>434</v>
      </c>
      <c r="B517" s="76"/>
      <c r="C517" s="84" t="s">
        <v>261</v>
      </c>
      <c r="D517" s="31">
        <v>2320</v>
      </c>
      <c r="E517" s="89">
        <v>0.1</v>
      </c>
      <c r="F517" s="142">
        <f t="shared" si="65"/>
        <v>2552</v>
      </c>
      <c r="G517" s="43" t="s">
        <v>63</v>
      </c>
      <c r="H517" s="43"/>
      <c r="I517" s="43"/>
      <c r="J517" s="43"/>
      <c r="K517" s="159"/>
      <c r="L517" s="77">
        <f t="shared" si="64"/>
        <v>0</v>
      </c>
      <c r="M517" s="62"/>
    </row>
    <row r="518" spans="1:13" ht="30" x14ac:dyDescent="0.25">
      <c r="A518" s="98">
        <f>IF(F518&lt;&gt;"",1+MAX($A$7:A517),"")</f>
        <v>435</v>
      </c>
      <c r="B518" s="76"/>
      <c r="C518" s="84" t="s">
        <v>262</v>
      </c>
      <c r="D518" s="31">
        <v>1160</v>
      </c>
      <c r="E518" s="89">
        <v>0.1</v>
      </c>
      <c r="F518" s="142">
        <f t="shared" si="65"/>
        <v>1276</v>
      </c>
      <c r="G518" s="43" t="s">
        <v>63</v>
      </c>
      <c r="H518" s="43"/>
      <c r="I518" s="43"/>
      <c r="J518" s="43"/>
      <c r="K518" s="159"/>
      <c r="L518" s="77">
        <f t="shared" si="64"/>
        <v>0</v>
      </c>
      <c r="M518" s="62"/>
    </row>
    <row r="519" spans="1:13" ht="15.75" x14ac:dyDescent="0.25">
      <c r="A519" s="98">
        <f>IF(F519&lt;&gt;"",1+MAX($A$7:A518),"")</f>
        <v>436</v>
      </c>
      <c r="B519" s="76"/>
      <c r="C519" s="84" t="s">
        <v>263</v>
      </c>
      <c r="D519" s="31">
        <v>1160</v>
      </c>
      <c r="E519" s="89">
        <v>0.1</v>
      </c>
      <c r="F519" s="142">
        <f t="shared" si="65"/>
        <v>1276</v>
      </c>
      <c r="G519" s="43" t="s">
        <v>63</v>
      </c>
      <c r="H519" s="43"/>
      <c r="I519" s="43"/>
      <c r="J519" s="43"/>
      <c r="K519" s="159"/>
      <c r="L519" s="77">
        <f t="shared" si="64"/>
        <v>0</v>
      </c>
      <c r="M519" s="62"/>
    </row>
    <row r="520" spans="1:13" ht="15.75" x14ac:dyDescent="0.25">
      <c r="A520" s="98">
        <f>IF(F520&lt;&gt;"",1+MAX($A$7:A519),"")</f>
        <v>437</v>
      </c>
      <c r="B520" s="76"/>
      <c r="C520" s="84" t="s">
        <v>264</v>
      </c>
      <c r="D520" s="31">
        <v>20</v>
      </c>
      <c r="E520" s="89">
        <v>0.1</v>
      </c>
      <c r="F520" s="142">
        <f t="shared" si="65"/>
        <v>22</v>
      </c>
      <c r="G520" s="43" t="s">
        <v>63</v>
      </c>
      <c r="H520" s="43"/>
      <c r="I520" s="43"/>
      <c r="J520" s="43"/>
      <c r="K520" s="159"/>
      <c r="L520" s="77">
        <f t="shared" si="64"/>
        <v>0</v>
      </c>
      <c r="M520" s="62"/>
    </row>
    <row r="521" spans="1:13" ht="15.75" x14ac:dyDescent="0.25">
      <c r="A521" s="98">
        <f>IF(F521&lt;&gt;"",1+MAX($A$7:A520),"")</f>
        <v>438</v>
      </c>
      <c r="B521" s="76"/>
      <c r="C521" s="84" t="s">
        <v>265</v>
      </c>
      <c r="D521" s="31">
        <v>9080</v>
      </c>
      <c r="E521" s="89">
        <v>0</v>
      </c>
      <c r="F521" s="142">
        <f t="shared" si="65"/>
        <v>9080</v>
      </c>
      <c r="G521" s="43" t="s">
        <v>66</v>
      </c>
      <c r="H521" s="43"/>
      <c r="I521" s="43"/>
      <c r="J521" s="43"/>
      <c r="K521" s="159"/>
      <c r="L521" s="77">
        <f t="shared" si="64"/>
        <v>0</v>
      </c>
      <c r="M521" s="62"/>
    </row>
    <row r="522" spans="1:13" ht="15.75" x14ac:dyDescent="0.25">
      <c r="A522" s="98">
        <f>IF(F522&lt;&gt;"",1+MAX($A$7:A521),"")</f>
        <v>439</v>
      </c>
      <c r="B522" s="76"/>
      <c r="C522" s="84" t="s">
        <v>266</v>
      </c>
      <c r="D522" s="31">
        <v>20</v>
      </c>
      <c r="E522" s="89">
        <v>0</v>
      </c>
      <c r="F522" s="142">
        <f t="shared" si="65"/>
        <v>20</v>
      </c>
      <c r="G522" s="43" t="s">
        <v>66</v>
      </c>
      <c r="H522" s="43"/>
      <c r="I522" s="43"/>
      <c r="J522" s="43"/>
      <c r="K522" s="159"/>
      <c r="L522" s="77">
        <f t="shared" si="64"/>
        <v>0</v>
      </c>
      <c r="M522" s="62"/>
    </row>
    <row r="523" spans="1:13" ht="15.75" x14ac:dyDescent="0.25">
      <c r="A523" s="98">
        <f>IF(F523&lt;&gt;"",1+MAX($A$7:A522),"")</f>
        <v>440</v>
      </c>
      <c r="B523" s="76"/>
      <c r="C523" s="84" t="s">
        <v>267</v>
      </c>
      <c r="D523" s="31">
        <v>10</v>
      </c>
      <c r="E523" s="89">
        <v>0</v>
      </c>
      <c r="F523" s="142">
        <f t="shared" si="65"/>
        <v>10</v>
      </c>
      <c r="G523" s="43" t="s">
        <v>66</v>
      </c>
      <c r="H523" s="43"/>
      <c r="I523" s="43"/>
      <c r="J523" s="43"/>
      <c r="K523" s="159"/>
      <c r="L523" s="77">
        <f t="shared" si="64"/>
        <v>0</v>
      </c>
      <c r="M523" s="62"/>
    </row>
    <row r="524" spans="1:13" ht="15.75" x14ac:dyDescent="0.25">
      <c r="A524" s="98">
        <f>IF(F524&lt;&gt;"",1+MAX($A$7:A523),"")</f>
        <v>441</v>
      </c>
      <c r="B524" s="76"/>
      <c r="C524" s="84" t="s">
        <v>268</v>
      </c>
      <c r="D524" s="31">
        <v>20</v>
      </c>
      <c r="E524" s="89">
        <v>0</v>
      </c>
      <c r="F524" s="142">
        <f t="shared" si="65"/>
        <v>20</v>
      </c>
      <c r="G524" s="43" t="s">
        <v>66</v>
      </c>
      <c r="H524" s="43"/>
      <c r="I524" s="43"/>
      <c r="J524" s="43"/>
      <c r="K524" s="159"/>
      <c r="L524" s="77">
        <f t="shared" si="64"/>
        <v>0</v>
      </c>
      <c r="M524" s="62"/>
    </row>
    <row r="525" spans="1:13" ht="15.75" x14ac:dyDescent="0.25">
      <c r="A525" s="98">
        <f>IF(F525&lt;&gt;"",1+MAX($A$7:A524),"")</f>
        <v>442</v>
      </c>
      <c r="B525" s="76"/>
      <c r="C525" s="84" t="s">
        <v>269</v>
      </c>
      <c r="D525" s="31">
        <v>1220</v>
      </c>
      <c r="E525" s="89">
        <v>0.1</v>
      </c>
      <c r="F525" s="142">
        <f t="shared" si="65"/>
        <v>1342</v>
      </c>
      <c r="G525" s="43" t="s">
        <v>63</v>
      </c>
      <c r="H525" s="43"/>
      <c r="I525" s="43"/>
      <c r="J525" s="43"/>
      <c r="K525" s="159"/>
      <c r="L525" s="77">
        <f t="shared" si="64"/>
        <v>0</v>
      </c>
      <c r="M525" s="62"/>
    </row>
    <row r="526" spans="1:13" ht="15.75" x14ac:dyDescent="0.25">
      <c r="A526" s="98">
        <f>IF(F526&lt;&gt;"",1+MAX($A$7:A525),"")</f>
        <v>443</v>
      </c>
      <c r="B526" s="76"/>
      <c r="C526" s="84" t="s">
        <v>270</v>
      </c>
      <c r="D526" s="31">
        <v>2860</v>
      </c>
      <c r="E526" s="89">
        <v>0.1</v>
      </c>
      <c r="F526" s="142">
        <f t="shared" si="65"/>
        <v>3146.0000000000005</v>
      </c>
      <c r="G526" s="43" t="s">
        <v>65</v>
      </c>
      <c r="H526" s="43"/>
      <c r="I526" s="43"/>
      <c r="J526" s="43"/>
      <c r="K526" s="159"/>
      <c r="L526" s="77">
        <f t="shared" si="64"/>
        <v>0</v>
      </c>
      <c r="M526" s="62"/>
    </row>
    <row r="527" spans="1:13" ht="15.75" x14ac:dyDescent="0.25">
      <c r="A527" s="98">
        <f>IF(F527&lt;&gt;"",1+MAX($A$7:A526),"")</f>
        <v>444</v>
      </c>
      <c r="B527" s="76"/>
      <c r="C527" s="84" t="s">
        <v>271</v>
      </c>
      <c r="D527" s="31">
        <v>45760</v>
      </c>
      <c r="E527" s="89">
        <v>0.1</v>
      </c>
      <c r="F527" s="142">
        <f t="shared" si="65"/>
        <v>50336.000000000007</v>
      </c>
      <c r="G527" s="43" t="s">
        <v>63</v>
      </c>
      <c r="H527" s="43"/>
      <c r="I527" s="43"/>
      <c r="J527" s="43"/>
      <c r="K527" s="159"/>
      <c r="L527" s="77">
        <f t="shared" si="64"/>
        <v>0</v>
      </c>
      <c r="M527" s="62"/>
    </row>
    <row r="528" spans="1:13" ht="15.75" x14ac:dyDescent="0.25">
      <c r="A528" s="98">
        <f>IF(F528&lt;&gt;"",1+MAX($A$7:A527),"")</f>
        <v>445</v>
      </c>
      <c r="B528" s="76"/>
      <c r="C528" s="84" t="s">
        <v>272</v>
      </c>
      <c r="D528" s="31">
        <v>45760</v>
      </c>
      <c r="E528" s="89">
        <v>0.1</v>
      </c>
      <c r="F528" s="142">
        <f t="shared" si="65"/>
        <v>50336.000000000007</v>
      </c>
      <c r="G528" s="43" t="s">
        <v>63</v>
      </c>
      <c r="H528" s="43"/>
      <c r="I528" s="43"/>
      <c r="J528" s="43"/>
      <c r="K528" s="159"/>
      <c r="L528" s="77">
        <f t="shared" si="64"/>
        <v>0</v>
      </c>
      <c r="M528" s="62"/>
    </row>
    <row r="529" spans="1:13" ht="15.75" x14ac:dyDescent="0.25">
      <c r="A529" s="98">
        <f>IF(F529&lt;&gt;"",1+MAX($A$7:A528),"")</f>
        <v>446</v>
      </c>
      <c r="B529" s="76"/>
      <c r="C529" s="84" t="s">
        <v>273</v>
      </c>
      <c r="D529" s="31">
        <v>30</v>
      </c>
      <c r="E529" s="89">
        <v>0.1</v>
      </c>
      <c r="F529" s="142">
        <f t="shared" si="65"/>
        <v>33</v>
      </c>
      <c r="G529" s="43" t="s">
        <v>63</v>
      </c>
      <c r="H529" s="43"/>
      <c r="I529" s="43"/>
      <c r="J529" s="43"/>
      <c r="K529" s="159"/>
      <c r="L529" s="77">
        <f t="shared" si="64"/>
        <v>0</v>
      </c>
      <c r="M529" s="62"/>
    </row>
    <row r="530" spans="1:13" ht="15.75" x14ac:dyDescent="0.25">
      <c r="A530" s="98">
        <f>IF(F530&lt;&gt;"",1+MAX($A$7:A529),"")</f>
        <v>447</v>
      </c>
      <c r="B530" s="76"/>
      <c r="C530" s="84" t="s">
        <v>274</v>
      </c>
      <c r="D530" s="31">
        <v>140</v>
      </c>
      <c r="E530" s="89">
        <v>0.1</v>
      </c>
      <c r="F530" s="142">
        <f t="shared" si="65"/>
        <v>154</v>
      </c>
      <c r="G530" s="43" t="s">
        <v>63</v>
      </c>
      <c r="H530" s="43"/>
      <c r="I530" s="43"/>
      <c r="J530" s="43"/>
      <c r="K530" s="159"/>
      <c r="L530" s="77">
        <f t="shared" si="64"/>
        <v>0</v>
      </c>
      <c r="M530" s="62"/>
    </row>
    <row r="531" spans="1:13" ht="15.75" x14ac:dyDescent="0.25">
      <c r="A531" s="98">
        <f>IF(F531&lt;&gt;"",1+MAX($A$7:A530),"")</f>
        <v>448</v>
      </c>
      <c r="B531" s="76"/>
      <c r="C531" s="84" t="s">
        <v>275</v>
      </c>
      <c r="D531" s="31">
        <v>9650</v>
      </c>
      <c r="E531" s="89">
        <v>0.1</v>
      </c>
      <c r="F531" s="142">
        <f t="shared" si="65"/>
        <v>10615</v>
      </c>
      <c r="G531" s="43" t="s">
        <v>63</v>
      </c>
      <c r="H531" s="43"/>
      <c r="I531" s="43"/>
      <c r="J531" s="43"/>
      <c r="K531" s="159"/>
      <c r="L531" s="77">
        <f t="shared" si="64"/>
        <v>0</v>
      </c>
      <c r="M531" s="62"/>
    </row>
    <row r="532" spans="1:13" ht="15.75" x14ac:dyDescent="0.25">
      <c r="A532" s="98">
        <f>IF(F532&lt;&gt;"",1+MAX($A$7:A531),"")</f>
        <v>449</v>
      </c>
      <c r="B532" s="76"/>
      <c r="C532" s="84" t="s">
        <v>276</v>
      </c>
      <c r="D532" s="31">
        <v>150</v>
      </c>
      <c r="E532" s="89">
        <v>0.1</v>
      </c>
      <c r="F532" s="142">
        <f t="shared" si="65"/>
        <v>165</v>
      </c>
      <c r="G532" s="43" t="s">
        <v>63</v>
      </c>
      <c r="H532" s="43"/>
      <c r="I532" s="43"/>
      <c r="J532" s="43"/>
      <c r="K532" s="159"/>
      <c r="L532" s="77">
        <f t="shared" si="64"/>
        <v>0</v>
      </c>
      <c r="M532" s="62"/>
    </row>
    <row r="533" spans="1:13" ht="15.75" x14ac:dyDescent="0.25">
      <c r="A533" s="98">
        <f>IF(F533&lt;&gt;"",1+MAX($A$7:A532),"")</f>
        <v>450</v>
      </c>
      <c r="B533" s="76"/>
      <c r="C533" s="84" t="s">
        <v>277</v>
      </c>
      <c r="D533" s="31">
        <v>120</v>
      </c>
      <c r="E533" s="89">
        <v>0.1</v>
      </c>
      <c r="F533" s="142">
        <f t="shared" si="65"/>
        <v>132</v>
      </c>
      <c r="G533" s="43" t="s">
        <v>65</v>
      </c>
      <c r="H533" s="43"/>
      <c r="I533" s="43"/>
      <c r="J533" s="43"/>
      <c r="K533" s="159"/>
      <c r="L533" s="77">
        <f t="shared" si="64"/>
        <v>0</v>
      </c>
      <c r="M533" s="62"/>
    </row>
    <row r="534" spans="1:13" ht="30" x14ac:dyDescent="0.25">
      <c r="A534" s="98">
        <f>IF(F534&lt;&gt;"",1+MAX($A$7:A533),"")</f>
        <v>451</v>
      </c>
      <c r="B534" s="76"/>
      <c r="C534" s="84" t="s">
        <v>278</v>
      </c>
      <c r="D534" s="31">
        <v>10</v>
      </c>
      <c r="E534" s="89">
        <v>0</v>
      </c>
      <c r="F534" s="142">
        <f t="shared" si="65"/>
        <v>10</v>
      </c>
      <c r="G534" s="43" t="s">
        <v>66</v>
      </c>
      <c r="H534" s="43"/>
      <c r="I534" s="43"/>
      <c r="J534" s="43"/>
      <c r="K534" s="159"/>
      <c r="L534" s="77">
        <f t="shared" si="64"/>
        <v>0</v>
      </c>
      <c r="M534" s="62"/>
    </row>
    <row r="535" spans="1:13" ht="15.75" x14ac:dyDescent="0.25">
      <c r="A535" s="98">
        <f>IF(F535&lt;&gt;"",1+MAX($A$7:A534),"")</f>
        <v>452</v>
      </c>
      <c r="B535" s="76"/>
      <c r="C535" s="84" t="s">
        <v>279</v>
      </c>
      <c r="D535" s="31">
        <v>90</v>
      </c>
      <c r="E535" s="89">
        <v>0.1</v>
      </c>
      <c r="F535" s="142">
        <f t="shared" si="65"/>
        <v>99.000000000000014</v>
      </c>
      <c r="G535" s="43" t="s">
        <v>65</v>
      </c>
      <c r="H535" s="43"/>
      <c r="I535" s="43"/>
      <c r="J535" s="43"/>
      <c r="K535" s="159"/>
      <c r="L535" s="77">
        <f t="shared" si="64"/>
        <v>0</v>
      </c>
      <c r="M535" s="62"/>
    </row>
    <row r="536" spans="1:13" ht="15.75" x14ac:dyDescent="0.25">
      <c r="A536" s="98">
        <f>IF(F536&lt;&gt;"",1+MAX($A$7:A535),"")</f>
        <v>453</v>
      </c>
      <c r="B536" s="76"/>
      <c r="C536" s="84" t="s">
        <v>280</v>
      </c>
      <c r="D536" s="31">
        <v>190</v>
      </c>
      <c r="E536" s="89">
        <v>0.1</v>
      </c>
      <c r="F536" s="142">
        <f t="shared" si="65"/>
        <v>209.00000000000003</v>
      </c>
      <c r="G536" s="43" t="s">
        <v>63</v>
      </c>
      <c r="H536" s="43"/>
      <c r="I536" s="43"/>
      <c r="J536" s="43"/>
      <c r="K536" s="159"/>
      <c r="L536" s="77">
        <f t="shared" si="64"/>
        <v>0</v>
      </c>
      <c r="M536" s="62"/>
    </row>
    <row r="537" spans="1:13" ht="15.75" x14ac:dyDescent="0.25">
      <c r="A537" s="98">
        <f>IF(F537&lt;&gt;"",1+MAX($A$7:A536),"")</f>
        <v>454</v>
      </c>
      <c r="B537" s="76"/>
      <c r="C537" s="84" t="s">
        <v>281</v>
      </c>
      <c r="D537" s="31">
        <v>130</v>
      </c>
      <c r="E537" s="89">
        <v>0.1</v>
      </c>
      <c r="F537" s="142">
        <f t="shared" si="65"/>
        <v>143</v>
      </c>
      <c r="G537" s="43" t="s">
        <v>65</v>
      </c>
      <c r="H537" s="43"/>
      <c r="I537" s="43"/>
      <c r="J537" s="43"/>
      <c r="K537" s="159"/>
      <c r="L537" s="77">
        <f t="shared" si="64"/>
        <v>0</v>
      </c>
      <c r="M537" s="62"/>
    </row>
    <row r="538" spans="1:13" ht="15.75" x14ac:dyDescent="0.25">
      <c r="A538" s="98">
        <f>IF(F538&lt;&gt;"",1+MAX($A$7:A537),"")</f>
        <v>455</v>
      </c>
      <c r="B538" s="76"/>
      <c r="C538" s="84" t="s">
        <v>282</v>
      </c>
      <c r="D538" s="31">
        <v>10</v>
      </c>
      <c r="E538" s="89">
        <v>0</v>
      </c>
      <c r="F538" s="142">
        <f t="shared" si="65"/>
        <v>10</v>
      </c>
      <c r="G538" s="43" t="s">
        <v>66</v>
      </c>
      <c r="H538" s="43"/>
      <c r="I538" s="43"/>
      <c r="J538" s="43"/>
      <c r="K538" s="159"/>
      <c r="L538" s="77">
        <f t="shared" si="64"/>
        <v>0</v>
      </c>
      <c r="M538" s="62"/>
    </row>
    <row r="539" spans="1:13" ht="15.75" x14ac:dyDescent="0.25">
      <c r="A539" s="98">
        <f>IF(F539&lt;&gt;"",1+MAX($A$7:A538),"")</f>
        <v>456</v>
      </c>
      <c r="B539" s="76"/>
      <c r="C539" s="84" t="s">
        <v>283</v>
      </c>
      <c r="D539" s="31">
        <v>20</v>
      </c>
      <c r="E539" s="89">
        <v>0</v>
      </c>
      <c r="F539" s="142">
        <f t="shared" si="65"/>
        <v>20</v>
      </c>
      <c r="G539" s="43" t="s">
        <v>66</v>
      </c>
      <c r="H539" s="43"/>
      <c r="I539" s="43"/>
      <c r="J539" s="43"/>
      <c r="K539" s="159"/>
      <c r="L539" s="77">
        <f t="shared" si="64"/>
        <v>0</v>
      </c>
      <c r="M539" s="62"/>
    </row>
    <row r="540" spans="1:13" ht="15.75" x14ac:dyDescent="0.25">
      <c r="A540" s="98">
        <f>IF(F540&lt;&gt;"",1+MAX($A$7:A539),"")</f>
        <v>457</v>
      </c>
      <c r="B540" s="76"/>
      <c r="C540" s="84" t="s">
        <v>284</v>
      </c>
      <c r="D540" s="31">
        <v>430</v>
      </c>
      <c r="E540" s="89">
        <v>0.1</v>
      </c>
      <c r="F540" s="142">
        <f t="shared" si="65"/>
        <v>473.00000000000006</v>
      </c>
      <c r="G540" s="43" t="s">
        <v>63</v>
      </c>
      <c r="H540" s="43"/>
      <c r="I540" s="43"/>
      <c r="J540" s="43"/>
      <c r="K540" s="159"/>
      <c r="L540" s="77">
        <f t="shared" si="64"/>
        <v>0</v>
      </c>
      <c r="M540" s="62"/>
    </row>
    <row r="541" spans="1:13" ht="15.75" x14ac:dyDescent="0.25">
      <c r="A541" s="98">
        <f>IF(F541&lt;&gt;"",1+MAX($A$7:A540),"")</f>
        <v>458</v>
      </c>
      <c r="B541" s="76"/>
      <c r="C541" s="84" t="s">
        <v>285</v>
      </c>
      <c r="D541" s="31">
        <v>20</v>
      </c>
      <c r="E541" s="89">
        <v>0</v>
      </c>
      <c r="F541" s="142">
        <f t="shared" si="65"/>
        <v>20</v>
      </c>
      <c r="G541" s="43" t="s">
        <v>66</v>
      </c>
      <c r="H541" s="43"/>
      <c r="I541" s="43"/>
      <c r="J541" s="43"/>
      <c r="K541" s="159"/>
      <c r="L541" s="77">
        <f t="shared" si="64"/>
        <v>0</v>
      </c>
      <c r="M541" s="62"/>
    </row>
    <row r="542" spans="1:13" ht="15.75" x14ac:dyDescent="0.25">
      <c r="A542" s="98">
        <f>IF(F542&lt;&gt;"",1+MAX($A$7:A541),"")</f>
        <v>459</v>
      </c>
      <c r="B542" s="76"/>
      <c r="C542" s="84" t="s">
        <v>286</v>
      </c>
      <c r="D542" s="31">
        <v>120</v>
      </c>
      <c r="E542" s="89">
        <v>0.1</v>
      </c>
      <c r="F542" s="142">
        <f t="shared" si="65"/>
        <v>132</v>
      </c>
      <c r="G542" s="43" t="s">
        <v>63</v>
      </c>
      <c r="H542" s="43"/>
      <c r="I542" s="43"/>
      <c r="J542" s="43"/>
      <c r="K542" s="159"/>
      <c r="L542" s="77">
        <f t="shared" si="64"/>
        <v>0</v>
      </c>
      <c r="M542" s="62"/>
    </row>
    <row r="543" spans="1:13" ht="15.75" x14ac:dyDescent="0.25">
      <c r="A543" s="98">
        <f>IF(F543&lt;&gt;"",1+MAX($A$7:A542),"")</f>
        <v>460</v>
      </c>
      <c r="B543" s="76"/>
      <c r="C543" s="84" t="s">
        <v>287</v>
      </c>
      <c r="D543" s="31">
        <v>20</v>
      </c>
      <c r="E543" s="89">
        <v>0</v>
      </c>
      <c r="F543" s="142">
        <f t="shared" si="65"/>
        <v>20</v>
      </c>
      <c r="G543" s="43" t="s">
        <v>66</v>
      </c>
      <c r="H543" s="43"/>
      <c r="I543" s="43"/>
      <c r="J543" s="43"/>
      <c r="K543" s="159"/>
      <c r="L543" s="77">
        <f t="shared" si="64"/>
        <v>0</v>
      </c>
      <c r="M543" s="62"/>
    </row>
    <row r="544" spans="1:13" ht="15.75" x14ac:dyDescent="0.25">
      <c r="A544" s="98">
        <f>IF(F544&lt;&gt;"",1+MAX($A$7:A543),"")</f>
        <v>461</v>
      </c>
      <c r="B544" s="76"/>
      <c r="C544" s="84" t="s">
        <v>288</v>
      </c>
      <c r="D544" s="31">
        <v>20</v>
      </c>
      <c r="E544" s="89">
        <v>0</v>
      </c>
      <c r="F544" s="142">
        <f t="shared" si="65"/>
        <v>20</v>
      </c>
      <c r="G544" s="43" t="s">
        <v>66</v>
      </c>
      <c r="H544" s="43"/>
      <c r="I544" s="43"/>
      <c r="J544" s="43"/>
      <c r="K544" s="159"/>
      <c r="L544" s="77">
        <f t="shared" si="64"/>
        <v>0</v>
      </c>
      <c r="M544" s="62"/>
    </row>
    <row r="545" spans="1:13" ht="15.75" x14ac:dyDescent="0.25">
      <c r="A545" s="98">
        <f>IF(F545&lt;&gt;"",1+MAX($A$7:A544),"")</f>
        <v>462</v>
      </c>
      <c r="B545" s="76"/>
      <c r="C545" s="84" t="s">
        <v>289</v>
      </c>
      <c r="D545" s="31">
        <v>40</v>
      </c>
      <c r="E545" s="89">
        <v>0</v>
      </c>
      <c r="F545" s="142">
        <f t="shared" si="65"/>
        <v>40</v>
      </c>
      <c r="G545" s="43" t="s">
        <v>66</v>
      </c>
      <c r="H545" s="43"/>
      <c r="I545" s="43"/>
      <c r="J545" s="43"/>
      <c r="K545" s="159"/>
      <c r="L545" s="77">
        <f t="shared" si="64"/>
        <v>0</v>
      </c>
      <c r="M545" s="62"/>
    </row>
    <row r="546" spans="1:13" ht="16.5" thickBot="1" x14ac:dyDescent="0.3">
      <c r="A546" s="55"/>
      <c r="B546" s="76"/>
      <c r="C546" s="84"/>
      <c r="D546" s="85"/>
      <c r="E546" s="89"/>
      <c r="F546" s="142"/>
      <c r="G546" s="43"/>
      <c r="H546" s="43"/>
      <c r="I546" s="43"/>
      <c r="J546" s="43"/>
      <c r="K546" s="159"/>
      <c r="L546" s="77"/>
      <c r="M546" s="62"/>
    </row>
    <row r="547" spans="1:13" ht="16.5" thickBot="1" x14ac:dyDescent="0.3">
      <c r="A547" s="58" t="str">
        <f>IF(F547&lt;&gt;"",1+MAX($A$7:A546),"")</f>
        <v/>
      </c>
      <c r="B547" s="70"/>
      <c r="C547" s="16" t="s">
        <v>299</v>
      </c>
      <c r="D547" s="46"/>
      <c r="E547" s="17"/>
      <c r="F547" s="17"/>
      <c r="G547" s="42"/>
      <c r="H547" s="42"/>
      <c r="I547" s="42"/>
      <c r="J547" s="42"/>
      <c r="K547" s="160"/>
      <c r="L547" s="75"/>
      <c r="M547" s="61">
        <f>SUM(L550:L601)</f>
        <v>0</v>
      </c>
    </row>
    <row r="548" spans="1:13" ht="15.75" x14ac:dyDescent="0.25">
      <c r="A548" s="55"/>
      <c r="B548" s="76"/>
      <c r="C548" s="84"/>
      <c r="D548" s="85"/>
      <c r="E548" s="89"/>
      <c r="F548" s="142"/>
      <c r="G548" s="43"/>
      <c r="H548" s="43"/>
      <c r="I548" s="43"/>
      <c r="J548" s="43"/>
      <c r="K548" s="159"/>
      <c r="L548" s="77"/>
      <c r="M548" s="62"/>
    </row>
    <row r="549" spans="1:13" ht="15.75" x14ac:dyDescent="0.25">
      <c r="A549" s="55"/>
      <c r="B549" s="76"/>
      <c r="C549" s="143" t="s">
        <v>300</v>
      </c>
      <c r="D549" s="92"/>
      <c r="E549" s="89"/>
      <c r="F549" s="142"/>
      <c r="G549" s="43"/>
      <c r="H549" s="43"/>
      <c r="I549" s="43"/>
      <c r="J549" s="43"/>
      <c r="K549" s="159"/>
      <c r="L549" s="77"/>
      <c r="M549" s="62"/>
    </row>
    <row r="550" spans="1:13" ht="15.75" x14ac:dyDescent="0.25">
      <c r="A550" s="98">
        <f>IF(F550&lt;&gt;"",1+MAX($A$7:A549),"")</f>
        <v>463</v>
      </c>
      <c r="B550" s="76"/>
      <c r="C550" s="85" t="s">
        <v>301</v>
      </c>
      <c r="D550" s="31">
        <v>39012</v>
      </c>
      <c r="E550" s="89">
        <v>0.1</v>
      </c>
      <c r="F550" s="142">
        <f t="shared" ref="F550:F552" si="66">D550*(1+E550)</f>
        <v>42913.200000000004</v>
      </c>
      <c r="G550" s="43" t="s">
        <v>63</v>
      </c>
      <c r="H550" s="43"/>
      <c r="I550" s="43"/>
      <c r="J550" s="43"/>
      <c r="K550" s="159"/>
      <c r="L550" s="77">
        <f t="shared" ref="L550:L600" si="67">F550*K550</f>
        <v>0</v>
      </c>
      <c r="M550" s="62"/>
    </row>
    <row r="551" spans="1:13" ht="15.75" x14ac:dyDescent="0.25">
      <c r="A551" s="98">
        <f>IF(F551&lt;&gt;"",1+MAX($A$7:A550),"")</f>
        <v>464</v>
      </c>
      <c r="B551" s="76"/>
      <c r="C551" s="85" t="s">
        <v>302</v>
      </c>
      <c r="D551" s="31">
        <v>39012</v>
      </c>
      <c r="E551" s="89">
        <v>0.1</v>
      </c>
      <c r="F551" s="142">
        <f t="shared" si="66"/>
        <v>42913.200000000004</v>
      </c>
      <c r="G551" s="43" t="s">
        <v>63</v>
      </c>
      <c r="H551" s="43"/>
      <c r="I551" s="43"/>
      <c r="J551" s="43"/>
      <c r="K551" s="159"/>
      <c r="L551" s="77">
        <f t="shared" si="67"/>
        <v>0</v>
      </c>
      <c r="M551" s="62"/>
    </row>
    <row r="552" spans="1:13" ht="15.75" x14ac:dyDescent="0.25">
      <c r="A552" s="98">
        <f>IF(F552&lt;&gt;"",1+MAX($A$7:A551),"")</f>
        <v>465</v>
      </c>
      <c r="B552" s="76"/>
      <c r="C552" s="85" t="s">
        <v>303</v>
      </c>
      <c r="D552" s="31">
        <v>39012</v>
      </c>
      <c r="E552" s="89">
        <v>0.1</v>
      </c>
      <c r="F552" s="142">
        <f t="shared" si="66"/>
        <v>42913.200000000004</v>
      </c>
      <c r="G552" s="43" t="s">
        <v>63</v>
      </c>
      <c r="H552" s="43"/>
      <c r="I552" s="43"/>
      <c r="J552" s="43"/>
      <c r="K552" s="159"/>
      <c r="L552" s="77">
        <f t="shared" si="67"/>
        <v>0</v>
      </c>
      <c r="M552" s="62"/>
    </row>
    <row r="553" spans="1:13" ht="15.75" x14ac:dyDescent="0.25">
      <c r="A553" s="98" t="str">
        <f>IF(F553&lt;&gt;"",1+MAX($A$7:A552),"")</f>
        <v/>
      </c>
      <c r="B553" s="76"/>
      <c r="C553" s="143" t="s">
        <v>304</v>
      </c>
      <c r="D553" s="31"/>
      <c r="E553" s="89"/>
      <c r="F553" s="142"/>
      <c r="G553" s="43"/>
      <c r="H553" s="43"/>
      <c r="I553" s="43"/>
      <c r="J553" s="43"/>
      <c r="K553" s="159"/>
      <c r="L553" s="77"/>
      <c r="M553" s="62"/>
    </row>
    <row r="554" spans="1:13" ht="15.75" x14ac:dyDescent="0.25">
      <c r="A554" s="98">
        <f>IF(F554&lt;&gt;"",1+MAX($A$7:A553),"")</f>
        <v>466</v>
      </c>
      <c r="B554" s="76"/>
      <c r="C554" s="85" t="s">
        <v>301</v>
      </c>
      <c r="D554" s="31">
        <v>749</v>
      </c>
      <c r="E554" s="89">
        <v>0.1</v>
      </c>
      <c r="F554" s="142">
        <f t="shared" ref="F554:F555" si="68">D554*(1+E554)</f>
        <v>823.90000000000009</v>
      </c>
      <c r="G554" s="43" t="s">
        <v>63</v>
      </c>
      <c r="H554" s="43"/>
      <c r="I554" s="43"/>
      <c r="J554" s="43"/>
      <c r="K554" s="159"/>
      <c r="L554" s="77">
        <f t="shared" si="67"/>
        <v>0</v>
      </c>
      <c r="M554" s="62"/>
    </row>
    <row r="555" spans="1:13" ht="15.75" x14ac:dyDescent="0.25">
      <c r="A555" s="98">
        <f>IF(F555&lt;&gt;"",1+MAX($A$7:A554),"")</f>
        <v>467</v>
      </c>
      <c r="B555" s="76"/>
      <c r="C555" s="85" t="s">
        <v>305</v>
      </c>
      <c r="D555" s="31">
        <v>1498</v>
      </c>
      <c r="E555" s="89">
        <v>0.1</v>
      </c>
      <c r="F555" s="142">
        <f t="shared" si="68"/>
        <v>1647.8000000000002</v>
      </c>
      <c r="G555" s="43" t="s">
        <v>63</v>
      </c>
      <c r="H555" s="43"/>
      <c r="I555" s="43"/>
      <c r="J555" s="43"/>
      <c r="K555" s="159"/>
      <c r="L555" s="77">
        <f t="shared" si="67"/>
        <v>0</v>
      </c>
      <c r="M555" s="62"/>
    </row>
    <row r="556" spans="1:13" ht="15.75" x14ac:dyDescent="0.25">
      <c r="A556" s="98" t="str">
        <f>IF(F556&lt;&gt;"",1+MAX($A$7:A555),"")</f>
        <v/>
      </c>
      <c r="B556" s="76"/>
      <c r="C556" s="143" t="s">
        <v>306</v>
      </c>
      <c r="D556" s="31"/>
      <c r="E556" s="89"/>
      <c r="F556" s="142"/>
      <c r="G556" s="43"/>
      <c r="H556" s="43"/>
      <c r="I556" s="43"/>
      <c r="J556" s="43"/>
      <c r="K556" s="159"/>
      <c r="L556" s="77"/>
      <c r="M556" s="62"/>
    </row>
    <row r="557" spans="1:13" ht="15.75" x14ac:dyDescent="0.25">
      <c r="A557" s="98">
        <f>IF(F557&lt;&gt;"",1+MAX($A$7:A556),"")</f>
        <v>468</v>
      </c>
      <c r="B557" s="76"/>
      <c r="C557" s="85" t="s">
        <v>301</v>
      </c>
      <c r="D557" s="31">
        <v>2724</v>
      </c>
      <c r="E557" s="89">
        <v>0.1</v>
      </c>
      <c r="F557" s="142">
        <f t="shared" ref="F557:F559" si="69">D557*(1+E557)</f>
        <v>2996.4</v>
      </c>
      <c r="G557" s="43" t="s">
        <v>63</v>
      </c>
      <c r="H557" s="43"/>
      <c r="I557" s="43"/>
      <c r="J557" s="43"/>
      <c r="K557" s="159"/>
      <c r="L557" s="77">
        <f t="shared" si="67"/>
        <v>0</v>
      </c>
      <c r="M557" s="62"/>
    </row>
    <row r="558" spans="1:13" ht="15.75" x14ac:dyDescent="0.25">
      <c r="A558" s="98">
        <f>IF(F558&lt;&gt;"",1+MAX($A$7:A557),"")</f>
        <v>469</v>
      </c>
      <c r="B558" s="76"/>
      <c r="C558" s="85" t="s">
        <v>302</v>
      </c>
      <c r="D558" s="31">
        <v>2724</v>
      </c>
      <c r="E558" s="89">
        <v>0.1</v>
      </c>
      <c r="F558" s="142">
        <f t="shared" si="69"/>
        <v>2996.4</v>
      </c>
      <c r="G558" s="43" t="s">
        <v>63</v>
      </c>
      <c r="H558" s="43"/>
      <c r="I558" s="43"/>
      <c r="J558" s="43"/>
      <c r="K558" s="159"/>
      <c r="L558" s="77">
        <f t="shared" si="67"/>
        <v>0</v>
      </c>
      <c r="M558" s="62"/>
    </row>
    <row r="559" spans="1:13" ht="15.75" x14ac:dyDescent="0.25">
      <c r="A559" s="98">
        <f>IF(F559&lt;&gt;"",1+MAX($A$7:A558),"")</f>
        <v>470</v>
      </c>
      <c r="B559" s="76"/>
      <c r="C559" s="85" t="s">
        <v>303</v>
      </c>
      <c r="D559" s="31">
        <v>2724</v>
      </c>
      <c r="E559" s="89">
        <v>0.1</v>
      </c>
      <c r="F559" s="142">
        <f t="shared" si="69"/>
        <v>2996.4</v>
      </c>
      <c r="G559" s="43" t="s">
        <v>63</v>
      </c>
      <c r="H559" s="43"/>
      <c r="I559" s="43"/>
      <c r="J559" s="43"/>
      <c r="K559" s="159"/>
      <c r="L559" s="77">
        <f t="shared" si="67"/>
        <v>0</v>
      </c>
      <c r="M559" s="62"/>
    </row>
    <row r="560" spans="1:13" ht="15.75" x14ac:dyDescent="0.25">
      <c r="A560" s="98" t="str">
        <f>IF(F560&lt;&gt;"",1+MAX($A$7:A559),"")</f>
        <v/>
      </c>
      <c r="B560" s="76"/>
      <c r="C560" s="143" t="s">
        <v>307</v>
      </c>
      <c r="D560" s="31"/>
      <c r="E560" s="89"/>
      <c r="F560" s="142"/>
      <c r="G560" s="43"/>
      <c r="H560" s="43"/>
      <c r="I560" s="43"/>
      <c r="J560" s="43"/>
      <c r="K560" s="159"/>
      <c r="L560" s="77"/>
      <c r="M560" s="62"/>
    </row>
    <row r="561" spans="1:13" ht="15.75" x14ac:dyDescent="0.25">
      <c r="A561" s="98">
        <f>IF(F561&lt;&gt;"",1+MAX($A$7:A560),"")</f>
        <v>471</v>
      </c>
      <c r="B561" s="76"/>
      <c r="C561" s="85" t="s">
        <v>301</v>
      </c>
      <c r="D561" s="31">
        <v>8208</v>
      </c>
      <c r="E561" s="89">
        <v>0.1</v>
      </c>
      <c r="F561" s="142">
        <f t="shared" ref="F561:F563" si="70">D561*(1+E561)</f>
        <v>9028.8000000000011</v>
      </c>
      <c r="G561" s="43" t="s">
        <v>63</v>
      </c>
      <c r="H561" s="43"/>
      <c r="I561" s="43"/>
      <c r="J561" s="43"/>
      <c r="K561" s="159"/>
      <c r="L561" s="77">
        <f t="shared" si="67"/>
        <v>0</v>
      </c>
      <c r="M561" s="62"/>
    </row>
    <row r="562" spans="1:13" ht="15.75" x14ac:dyDescent="0.25">
      <c r="A562" s="98">
        <f>IF(F562&lt;&gt;"",1+MAX($A$7:A561),"")</f>
        <v>472</v>
      </c>
      <c r="B562" s="76"/>
      <c r="C562" s="85" t="s">
        <v>302</v>
      </c>
      <c r="D562" s="31">
        <v>8208</v>
      </c>
      <c r="E562" s="89">
        <v>0.1</v>
      </c>
      <c r="F562" s="142">
        <f t="shared" si="70"/>
        <v>9028.8000000000011</v>
      </c>
      <c r="G562" s="43" t="s">
        <v>63</v>
      </c>
      <c r="H562" s="43"/>
      <c r="I562" s="43"/>
      <c r="J562" s="43"/>
      <c r="K562" s="159"/>
      <c r="L562" s="77">
        <f t="shared" si="67"/>
        <v>0</v>
      </c>
      <c r="M562" s="62"/>
    </row>
    <row r="563" spans="1:13" ht="15.75" x14ac:dyDescent="0.25">
      <c r="A563" s="98">
        <f>IF(F563&lt;&gt;"",1+MAX($A$7:A562),"")</f>
        <v>473</v>
      </c>
      <c r="B563" s="76"/>
      <c r="C563" s="85" t="s">
        <v>305</v>
      </c>
      <c r="D563" s="31">
        <v>16416</v>
      </c>
      <c r="E563" s="89">
        <v>0.1</v>
      </c>
      <c r="F563" s="142">
        <f t="shared" si="70"/>
        <v>18057.600000000002</v>
      </c>
      <c r="G563" s="43" t="s">
        <v>63</v>
      </c>
      <c r="H563" s="43"/>
      <c r="I563" s="43"/>
      <c r="J563" s="43"/>
      <c r="K563" s="159"/>
      <c r="L563" s="77">
        <f t="shared" si="67"/>
        <v>0</v>
      </c>
      <c r="M563" s="62"/>
    </row>
    <row r="564" spans="1:13" ht="15.75" x14ac:dyDescent="0.25">
      <c r="A564" s="98" t="str">
        <f>IF(F564&lt;&gt;"",1+MAX($A$7:A563),"")</f>
        <v/>
      </c>
      <c r="B564" s="76"/>
      <c r="C564" s="143" t="s">
        <v>308</v>
      </c>
      <c r="D564" s="31"/>
      <c r="E564" s="89"/>
      <c r="F564" s="142"/>
      <c r="G564" s="43"/>
      <c r="H564" s="43"/>
      <c r="I564" s="43"/>
      <c r="J564" s="43"/>
      <c r="K564" s="159"/>
      <c r="L564" s="77"/>
      <c r="M564" s="62"/>
    </row>
    <row r="565" spans="1:13" ht="15.75" x14ac:dyDescent="0.25">
      <c r="A565" s="98">
        <f>IF(F565&lt;&gt;"",1+MAX($A$7:A564),"")</f>
        <v>474</v>
      </c>
      <c r="B565" s="76"/>
      <c r="C565" s="85" t="s">
        <v>302</v>
      </c>
      <c r="D565" s="31">
        <v>9408</v>
      </c>
      <c r="E565" s="89">
        <v>0.1</v>
      </c>
      <c r="F565" s="142">
        <f t="shared" ref="F565:F566" si="71">D565*(1+E565)</f>
        <v>10348.800000000001</v>
      </c>
      <c r="G565" s="43" t="s">
        <v>63</v>
      </c>
      <c r="H565" s="43"/>
      <c r="I565" s="43"/>
      <c r="J565" s="43"/>
      <c r="K565" s="159"/>
      <c r="L565" s="77">
        <f t="shared" si="67"/>
        <v>0</v>
      </c>
      <c r="M565" s="62"/>
    </row>
    <row r="566" spans="1:13" ht="15.75" x14ac:dyDescent="0.25">
      <c r="A566" s="98">
        <f>IF(F566&lt;&gt;"",1+MAX($A$7:A565),"")</f>
        <v>475</v>
      </c>
      <c r="B566" s="76"/>
      <c r="C566" s="85" t="s">
        <v>305</v>
      </c>
      <c r="D566" s="31">
        <v>18816</v>
      </c>
      <c r="E566" s="89">
        <v>0.1</v>
      </c>
      <c r="F566" s="142">
        <f t="shared" si="71"/>
        <v>20697.600000000002</v>
      </c>
      <c r="G566" s="43" t="s">
        <v>63</v>
      </c>
      <c r="H566" s="43"/>
      <c r="I566" s="43"/>
      <c r="J566" s="43"/>
      <c r="K566" s="159"/>
      <c r="L566" s="77">
        <f t="shared" si="67"/>
        <v>0</v>
      </c>
      <c r="M566" s="62"/>
    </row>
    <row r="567" spans="1:13" ht="15.75" x14ac:dyDescent="0.25">
      <c r="A567" s="98" t="str">
        <f>IF(F567&lt;&gt;"",1+MAX($A$7:A566),"")</f>
        <v/>
      </c>
      <c r="B567" s="76"/>
      <c r="C567" s="143" t="s">
        <v>309</v>
      </c>
      <c r="D567" s="31"/>
      <c r="E567" s="89"/>
      <c r="F567" s="142"/>
      <c r="G567" s="43"/>
      <c r="H567" s="43"/>
      <c r="I567" s="43"/>
      <c r="J567" s="43"/>
      <c r="K567" s="159"/>
      <c r="L567" s="77"/>
      <c r="M567" s="62"/>
    </row>
    <row r="568" spans="1:13" ht="15.75" x14ac:dyDescent="0.25">
      <c r="A568" s="98">
        <f>IF(F568&lt;&gt;"",1+MAX($A$7:A567),"")</f>
        <v>476</v>
      </c>
      <c r="B568" s="76"/>
      <c r="C568" s="85" t="s">
        <v>310</v>
      </c>
      <c r="D568" s="31">
        <v>39444</v>
      </c>
      <c r="E568" s="89">
        <v>0.1</v>
      </c>
      <c r="F568" s="142">
        <f t="shared" ref="F568:F570" si="72">D568*(1+E568)</f>
        <v>43388.4</v>
      </c>
      <c r="G568" s="43" t="s">
        <v>63</v>
      </c>
      <c r="H568" s="43"/>
      <c r="I568" s="43"/>
      <c r="J568" s="43"/>
      <c r="K568" s="159"/>
      <c r="L568" s="77">
        <f t="shared" si="67"/>
        <v>0</v>
      </c>
      <c r="M568" s="62"/>
    </row>
    <row r="569" spans="1:13" ht="15.75" x14ac:dyDescent="0.25">
      <c r="A569" s="98">
        <f>IF(F569&lt;&gt;"",1+MAX($A$7:A568),"")</f>
        <v>477</v>
      </c>
      <c r="B569" s="76"/>
      <c r="C569" s="85" t="s">
        <v>311</v>
      </c>
      <c r="D569" s="31">
        <v>39444</v>
      </c>
      <c r="E569" s="89">
        <v>0.1</v>
      </c>
      <c r="F569" s="142">
        <f t="shared" si="72"/>
        <v>43388.4</v>
      </c>
      <c r="G569" s="43" t="s">
        <v>63</v>
      </c>
      <c r="H569" s="43"/>
      <c r="I569" s="43"/>
      <c r="J569" s="43"/>
      <c r="K569" s="159"/>
      <c r="L569" s="77">
        <f t="shared" si="67"/>
        <v>0</v>
      </c>
      <c r="M569" s="62"/>
    </row>
    <row r="570" spans="1:13" ht="15.75" x14ac:dyDescent="0.25">
      <c r="A570" s="98">
        <f>IF(F570&lt;&gt;"",1+MAX($A$7:A569),"")</f>
        <v>478</v>
      </c>
      <c r="B570" s="76"/>
      <c r="C570" s="85" t="s">
        <v>305</v>
      </c>
      <c r="D570" s="31">
        <v>78888</v>
      </c>
      <c r="E570" s="89">
        <v>0.1</v>
      </c>
      <c r="F570" s="142">
        <f t="shared" si="72"/>
        <v>86776.8</v>
      </c>
      <c r="G570" s="43" t="s">
        <v>63</v>
      </c>
      <c r="H570" s="43"/>
      <c r="I570" s="43"/>
      <c r="J570" s="43"/>
      <c r="K570" s="159"/>
      <c r="L570" s="77">
        <f t="shared" si="67"/>
        <v>0</v>
      </c>
      <c r="M570" s="62"/>
    </row>
    <row r="571" spans="1:13" ht="15.75" x14ac:dyDescent="0.25">
      <c r="A571" s="98" t="str">
        <f>IF(F571&lt;&gt;"",1+MAX($A$7:A570),"")</f>
        <v/>
      </c>
      <c r="B571" s="76"/>
      <c r="C571" s="143" t="s">
        <v>312</v>
      </c>
      <c r="D571" s="31"/>
      <c r="E571" s="89"/>
      <c r="F571" s="142"/>
      <c r="G571" s="43"/>
      <c r="H571" s="43"/>
      <c r="I571" s="43"/>
      <c r="J571" s="43"/>
      <c r="K571" s="159"/>
      <c r="L571" s="77"/>
      <c r="M571" s="62"/>
    </row>
    <row r="572" spans="1:13" ht="15.75" x14ac:dyDescent="0.25">
      <c r="A572" s="98">
        <f>IF(F572&lt;&gt;"",1+MAX($A$7:A571),"")</f>
        <v>479</v>
      </c>
      <c r="B572" s="76"/>
      <c r="C572" s="85" t="s">
        <v>310</v>
      </c>
      <c r="D572" s="31">
        <v>297</v>
      </c>
      <c r="E572" s="89">
        <v>0.1</v>
      </c>
      <c r="F572" s="142">
        <f t="shared" ref="F572:F573" si="73">D572*(1+E572)</f>
        <v>326.70000000000005</v>
      </c>
      <c r="G572" s="43" t="s">
        <v>63</v>
      </c>
      <c r="H572" s="43"/>
      <c r="I572" s="43"/>
      <c r="J572" s="43"/>
      <c r="K572" s="159"/>
      <c r="L572" s="77">
        <f t="shared" si="67"/>
        <v>0</v>
      </c>
      <c r="M572" s="62"/>
    </row>
    <row r="573" spans="1:13" ht="15.75" x14ac:dyDescent="0.25">
      <c r="A573" s="98">
        <f>IF(F573&lt;&gt;"",1+MAX($A$7:A572),"")</f>
        <v>480</v>
      </c>
      <c r="B573" s="76"/>
      <c r="C573" s="85" t="s">
        <v>305</v>
      </c>
      <c r="D573" s="31">
        <v>593</v>
      </c>
      <c r="E573" s="89">
        <v>0.1</v>
      </c>
      <c r="F573" s="142">
        <f t="shared" si="73"/>
        <v>652.30000000000007</v>
      </c>
      <c r="G573" s="43" t="s">
        <v>63</v>
      </c>
      <c r="H573" s="43"/>
      <c r="I573" s="43"/>
      <c r="J573" s="43"/>
      <c r="K573" s="159"/>
      <c r="L573" s="77">
        <f t="shared" si="67"/>
        <v>0</v>
      </c>
      <c r="M573" s="62"/>
    </row>
    <row r="574" spans="1:13" ht="15.75" x14ac:dyDescent="0.25">
      <c r="A574" s="98" t="str">
        <f>IF(F574&lt;&gt;"",1+MAX($A$7:A573),"")</f>
        <v/>
      </c>
      <c r="B574" s="76"/>
      <c r="C574" s="143" t="s">
        <v>313</v>
      </c>
      <c r="D574" s="31"/>
      <c r="E574" s="89"/>
      <c r="F574" s="142"/>
      <c r="G574" s="43"/>
      <c r="H574" s="43"/>
      <c r="I574" s="43"/>
      <c r="J574" s="43"/>
      <c r="K574" s="159"/>
      <c r="L574" s="77"/>
      <c r="M574" s="62"/>
    </row>
    <row r="575" spans="1:13" ht="15.75" x14ac:dyDescent="0.25">
      <c r="A575" s="98">
        <f>IF(F575&lt;&gt;"",1+MAX($A$7:A574),"")</f>
        <v>481</v>
      </c>
      <c r="B575" s="76"/>
      <c r="C575" s="85" t="s">
        <v>301</v>
      </c>
      <c r="D575" s="31">
        <v>900</v>
      </c>
      <c r="E575" s="89">
        <v>0.1</v>
      </c>
      <c r="F575" s="142">
        <f t="shared" ref="F575:F577" si="74">D575*(1+E575)</f>
        <v>990.00000000000011</v>
      </c>
      <c r="G575" s="43" t="s">
        <v>63</v>
      </c>
      <c r="H575" s="43"/>
      <c r="I575" s="43"/>
      <c r="J575" s="43"/>
      <c r="K575" s="159"/>
      <c r="L575" s="77">
        <f t="shared" si="67"/>
        <v>0</v>
      </c>
      <c r="M575" s="62"/>
    </row>
    <row r="576" spans="1:13" ht="15.75" x14ac:dyDescent="0.25">
      <c r="A576" s="98">
        <f>IF(F576&lt;&gt;"",1+MAX($A$7:A575),"")</f>
        <v>482</v>
      </c>
      <c r="B576" s="76"/>
      <c r="C576" s="85" t="s">
        <v>303</v>
      </c>
      <c r="D576" s="31">
        <v>900</v>
      </c>
      <c r="E576" s="89">
        <v>0.1</v>
      </c>
      <c r="F576" s="142">
        <f t="shared" si="74"/>
        <v>990.00000000000011</v>
      </c>
      <c r="G576" s="43" t="s">
        <v>63</v>
      </c>
      <c r="H576" s="43"/>
      <c r="I576" s="43"/>
      <c r="J576" s="43"/>
      <c r="K576" s="159"/>
      <c r="L576" s="77">
        <f t="shared" si="67"/>
        <v>0</v>
      </c>
      <c r="M576" s="62"/>
    </row>
    <row r="577" spans="1:13" ht="15.75" x14ac:dyDescent="0.25">
      <c r="A577" s="98">
        <f>IF(F577&lt;&gt;"",1+MAX($A$7:A576),"")</f>
        <v>483</v>
      </c>
      <c r="B577" s="76"/>
      <c r="C577" s="85" t="s">
        <v>302</v>
      </c>
      <c r="D577" s="31">
        <v>900</v>
      </c>
      <c r="E577" s="89">
        <v>0.1</v>
      </c>
      <c r="F577" s="142">
        <f t="shared" si="74"/>
        <v>990.00000000000011</v>
      </c>
      <c r="G577" s="43" t="s">
        <v>63</v>
      </c>
      <c r="H577" s="43"/>
      <c r="I577" s="43"/>
      <c r="J577" s="43"/>
      <c r="K577" s="159"/>
      <c r="L577" s="77">
        <f t="shared" si="67"/>
        <v>0</v>
      </c>
      <c r="M577" s="62"/>
    </row>
    <row r="578" spans="1:13" ht="15.75" x14ac:dyDescent="0.25">
      <c r="A578" s="98" t="str">
        <f>IF(F578&lt;&gt;"",1+MAX($A$7:A577),"")</f>
        <v/>
      </c>
      <c r="B578" s="76"/>
      <c r="C578" s="143" t="s">
        <v>314</v>
      </c>
      <c r="D578" s="31"/>
      <c r="E578" s="89"/>
      <c r="F578" s="142"/>
      <c r="G578" s="43"/>
      <c r="H578" s="43"/>
      <c r="I578" s="43"/>
      <c r="J578" s="43"/>
      <c r="K578" s="159"/>
      <c r="L578" s="77"/>
      <c r="M578" s="62"/>
    </row>
    <row r="579" spans="1:13" ht="15.75" x14ac:dyDescent="0.25">
      <c r="A579" s="98">
        <f>IF(F579&lt;&gt;"",1+MAX($A$7:A578),"")</f>
        <v>484</v>
      </c>
      <c r="B579" s="76"/>
      <c r="C579" s="85" t="s">
        <v>315</v>
      </c>
      <c r="D579" s="31">
        <v>1108</v>
      </c>
      <c r="E579" s="89">
        <v>0.1</v>
      </c>
      <c r="F579" s="142">
        <f t="shared" ref="F579:F580" si="75">D579*(1+E579)</f>
        <v>1218.8000000000002</v>
      </c>
      <c r="G579" s="43" t="s">
        <v>63</v>
      </c>
      <c r="H579" s="43"/>
      <c r="I579" s="43"/>
      <c r="J579" s="43"/>
      <c r="K579" s="159"/>
      <c r="L579" s="77">
        <f t="shared" si="67"/>
        <v>0</v>
      </c>
      <c r="M579" s="62"/>
    </row>
    <row r="580" spans="1:13" ht="15.75" x14ac:dyDescent="0.25">
      <c r="A580" s="98">
        <f>IF(F580&lt;&gt;"",1+MAX($A$7:A579),"")</f>
        <v>485</v>
      </c>
      <c r="B580" s="76"/>
      <c r="C580" s="85" t="s">
        <v>316</v>
      </c>
      <c r="D580" s="31">
        <v>2216</v>
      </c>
      <c r="E580" s="89">
        <v>0.1</v>
      </c>
      <c r="F580" s="142">
        <f t="shared" si="75"/>
        <v>2437.6000000000004</v>
      </c>
      <c r="G580" s="43" t="s">
        <v>63</v>
      </c>
      <c r="H580" s="43"/>
      <c r="I580" s="43"/>
      <c r="J580" s="43"/>
      <c r="K580" s="159"/>
      <c r="L580" s="77">
        <f t="shared" si="67"/>
        <v>0</v>
      </c>
      <c r="M580" s="62"/>
    </row>
    <row r="581" spans="1:13" ht="15.75" x14ac:dyDescent="0.25">
      <c r="A581" s="98" t="str">
        <f>IF(F581&lt;&gt;"",1+MAX($A$7:A580),"")</f>
        <v/>
      </c>
      <c r="B581" s="76"/>
      <c r="C581" s="143" t="s">
        <v>317</v>
      </c>
      <c r="D581" s="31"/>
      <c r="E581" s="89"/>
      <c r="F581" s="142"/>
      <c r="G581" s="43"/>
      <c r="H581" s="43"/>
      <c r="I581" s="43"/>
      <c r="J581" s="43"/>
      <c r="K581" s="159"/>
      <c r="L581" s="77"/>
      <c r="M581" s="62"/>
    </row>
    <row r="582" spans="1:13" ht="15.75" x14ac:dyDescent="0.25">
      <c r="A582" s="98">
        <f>IF(F582&lt;&gt;"",1+MAX($A$7:A581),"")</f>
        <v>486</v>
      </c>
      <c r="B582" s="76"/>
      <c r="C582" s="85" t="s">
        <v>310</v>
      </c>
      <c r="D582" s="31">
        <v>1248</v>
      </c>
      <c r="E582" s="89">
        <v>0.1</v>
      </c>
      <c r="F582" s="142">
        <f t="shared" ref="F582:F584" si="76">D582*(1+E582)</f>
        <v>1372.8000000000002</v>
      </c>
      <c r="G582" s="43" t="s">
        <v>63</v>
      </c>
      <c r="H582" s="43"/>
      <c r="I582" s="43"/>
      <c r="J582" s="43"/>
      <c r="K582" s="159"/>
      <c r="L582" s="77">
        <f t="shared" si="67"/>
        <v>0</v>
      </c>
      <c r="M582" s="62"/>
    </row>
    <row r="583" spans="1:13" ht="15.75" x14ac:dyDescent="0.25">
      <c r="A583" s="98">
        <f>IF(F583&lt;&gt;"",1+MAX($A$7:A582),"")</f>
        <v>487</v>
      </c>
      <c r="B583" s="76"/>
      <c r="C583" s="85" t="s">
        <v>305</v>
      </c>
      <c r="D583" s="31">
        <v>2496</v>
      </c>
      <c r="E583" s="89">
        <v>0.1</v>
      </c>
      <c r="F583" s="142">
        <f t="shared" si="76"/>
        <v>2745.6000000000004</v>
      </c>
      <c r="G583" s="43" t="s">
        <v>63</v>
      </c>
      <c r="H583" s="43"/>
      <c r="I583" s="43"/>
      <c r="J583" s="43"/>
      <c r="K583" s="159"/>
      <c r="L583" s="77">
        <f t="shared" si="67"/>
        <v>0</v>
      </c>
      <c r="M583" s="62"/>
    </row>
    <row r="584" spans="1:13" ht="15.75" x14ac:dyDescent="0.25">
      <c r="A584" s="98">
        <f>IF(F584&lt;&gt;"",1+MAX($A$7:A583),"")</f>
        <v>488</v>
      </c>
      <c r="B584" s="76"/>
      <c r="C584" s="85" t="s">
        <v>311</v>
      </c>
      <c r="D584" s="31">
        <v>1248</v>
      </c>
      <c r="E584" s="89">
        <v>0.1</v>
      </c>
      <c r="F584" s="142">
        <f t="shared" si="76"/>
        <v>1372.8000000000002</v>
      </c>
      <c r="G584" s="43" t="s">
        <v>63</v>
      </c>
      <c r="H584" s="43"/>
      <c r="I584" s="43"/>
      <c r="J584" s="43"/>
      <c r="K584" s="159"/>
      <c r="L584" s="77">
        <f t="shared" si="67"/>
        <v>0</v>
      </c>
      <c r="M584" s="62"/>
    </row>
    <row r="585" spans="1:13" ht="15.75" x14ac:dyDescent="0.25">
      <c r="A585" s="98" t="str">
        <f>IF(F585&lt;&gt;"",1+MAX($A$7:A584),"")</f>
        <v/>
      </c>
      <c r="B585" s="76"/>
      <c r="C585" s="143" t="s">
        <v>318</v>
      </c>
      <c r="D585" s="31"/>
      <c r="E585" s="89"/>
      <c r="F585" s="142"/>
      <c r="G585" s="43"/>
      <c r="H585" s="43"/>
      <c r="I585" s="43"/>
      <c r="J585" s="43"/>
      <c r="K585" s="159"/>
      <c r="L585" s="77"/>
      <c r="M585" s="62"/>
    </row>
    <row r="586" spans="1:13" ht="15.75" x14ac:dyDescent="0.25">
      <c r="A586" s="98">
        <f>IF(F586&lt;&gt;"",1+MAX($A$7:A585),"")</f>
        <v>489</v>
      </c>
      <c r="B586" s="76"/>
      <c r="C586" s="84" t="s">
        <v>319</v>
      </c>
      <c r="D586" s="31">
        <v>4284</v>
      </c>
      <c r="E586" s="89">
        <v>0.1</v>
      </c>
      <c r="F586" s="142">
        <f t="shared" ref="F586:F588" si="77">D586*(1+E586)</f>
        <v>4712.4000000000005</v>
      </c>
      <c r="G586" s="43" t="s">
        <v>63</v>
      </c>
      <c r="H586" s="43"/>
      <c r="I586" s="43"/>
      <c r="J586" s="43"/>
      <c r="K586" s="159"/>
      <c r="L586" s="77">
        <f t="shared" si="67"/>
        <v>0</v>
      </c>
      <c r="M586" s="62"/>
    </row>
    <row r="587" spans="1:13" ht="15.75" x14ac:dyDescent="0.25">
      <c r="A587" s="98">
        <f>IF(F587&lt;&gt;"",1+MAX($A$7:A586),"")</f>
        <v>490</v>
      </c>
      <c r="B587" s="76"/>
      <c r="C587" s="85" t="s">
        <v>320</v>
      </c>
      <c r="D587" s="31">
        <v>4284</v>
      </c>
      <c r="E587" s="89">
        <v>0.1</v>
      </c>
      <c r="F587" s="142">
        <f t="shared" si="77"/>
        <v>4712.4000000000005</v>
      </c>
      <c r="G587" s="43" t="s">
        <v>63</v>
      </c>
      <c r="H587" s="43"/>
      <c r="I587" s="43"/>
      <c r="J587" s="43"/>
      <c r="K587" s="159"/>
      <c r="L587" s="77">
        <f t="shared" si="67"/>
        <v>0</v>
      </c>
      <c r="M587" s="62"/>
    </row>
    <row r="588" spans="1:13" ht="15.75" x14ac:dyDescent="0.25">
      <c r="A588" s="98">
        <f>IF(F588&lt;&gt;"",1+MAX($A$7:A587),"")</f>
        <v>491</v>
      </c>
      <c r="B588" s="76"/>
      <c r="C588" s="85" t="s">
        <v>305</v>
      </c>
      <c r="D588" s="31">
        <v>8568</v>
      </c>
      <c r="E588" s="89">
        <v>0.1</v>
      </c>
      <c r="F588" s="142">
        <f t="shared" si="77"/>
        <v>9424.8000000000011</v>
      </c>
      <c r="G588" s="43" t="s">
        <v>63</v>
      </c>
      <c r="H588" s="43"/>
      <c r="I588" s="43"/>
      <c r="J588" s="43"/>
      <c r="K588" s="159"/>
      <c r="L588" s="77">
        <f t="shared" si="67"/>
        <v>0</v>
      </c>
      <c r="M588" s="62"/>
    </row>
    <row r="589" spans="1:13" ht="15.75" x14ac:dyDescent="0.25">
      <c r="A589" s="98" t="str">
        <f>IF(F589&lt;&gt;"",1+MAX($A$7:A588),"")</f>
        <v/>
      </c>
      <c r="B589" s="76"/>
      <c r="C589" s="143" t="s">
        <v>321</v>
      </c>
      <c r="D589" s="31"/>
      <c r="E589" s="89"/>
      <c r="F589" s="142"/>
      <c r="G589" s="43"/>
      <c r="H589" s="43"/>
      <c r="I589" s="43"/>
      <c r="J589" s="43"/>
      <c r="K589" s="159"/>
      <c r="L589" s="77"/>
      <c r="M589" s="62"/>
    </row>
    <row r="590" spans="1:13" ht="15.75" x14ac:dyDescent="0.25">
      <c r="A590" s="98">
        <f>IF(F590&lt;&gt;"",1+MAX($A$7:A589),"")</f>
        <v>492</v>
      </c>
      <c r="B590" s="76"/>
      <c r="C590" s="85" t="s">
        <v>301</v>
      </c>
      <c r="D590" s="31">
        <v>1195</v>
      </c>
      <c r="E590" s="89">
        <v>0.1</v>
      </c>
      <c r="F590" s="142">
        <f t="shared" ref="F590:F592" si="78">D590*(1+E590)</f>
        <v>1314.5</v>
      </c>
      <c r="G590" s="43" t="s">
        <v>63</v>
      </c>
      <c r="H590" s="43"/>
      <c r="I590" s="43"/>
      <c r="J590" s="43"/>
      <c r="K590" s="159"/>
      <c r="L590" s="77">
        <f t="shared" si="67"/>
        <v>0</v>
      </c>
      <c r="M590" s="62"/>
    </row>
    <row r="591" spans="1:13" ht="15.75" x14ac:dyDescent="0.25">
      <c r="A591" s="98">
        <f>IF(F591&lt;&gt;"",1+MAX($A$7:A590),"")</f>
        <v>493</v>
      </c>
      <c r="B591" s="76"/>
      <c r="C591" s="85" t="s">
        <v>303</v>
      </c>
      <c r="D591" s="31">
        <v>1195</v>
      </c>
      <c r="E591" s="89">
        <v>0.1</v>
      </c>
      <c r="F591" s="142">
        <f t="shared" si="78"/>
        <v>1314.5</v>
      </c>
      <c r="G591" s="43" t="s">
        <v>63</v>
      </c>
      <c r="H591" s="43"/>
      <c r="I591" s="43"/>
      <c r="J591" s="43"/>
      <c r="K591" s="159"/>
      <c r="L591" s="77">
        <f t="shared" si="67"/>
        <v>0</v>
      </c>
      <c r="M591" s="62"/>
    </row>
    <row r="592" spans="1:13" ht="15.75" x14ac:dyDescent="0.25">
      <c r="A592" s="98">
        <f>IF(F592&lt;&gt;"",1+MAX($A$7:A591),"")</f>
        <v>494</v>
      </c>
      <c r="B592" s="76"/>
      <c r="C592" s="85" t="s">
        <v>302</v>
      </c>
      <c r="D592" s="31">
        <v>1195</v>
      </c>
      <c r="E592" s="89">
        <v>0.1</v>
      </c>
      <c r="F592" s="142">
        <f t="shared" si="78"/>
        <v>1314.5</v>
      </c>
      <c r="G592" s="43" t="s">
        <v>63</v>
      </c>
      <c r="H592" s="43"/>
      <c r="I592" s="43"/>
      <c r="J592" s="43"/>
      <c r="K592" s="159"/>
      <c r="L592" s="77">
        <f t="shared" si="67"/>
        <v>0</v>
      </c>
      <c r="M592" s="62"/>
    </row>
    <row r="593" spans="1:13" ht="15.75" x14ac:dyDescent="0.25">
      <c r="A593" s="98" t="str">
        <f>IF(F593&lt;&gt;"",1+MAX($A$7:A592),"")</f>
        <v/>
      </c>
      <c r="B593" s="76"/>
      <c r="C593" s="143" t="s">
        <v>322</v>
      </c>
      <c r="D593" s="31"/>
      <c r="E593" s="89"/>
      <c r="F593" s="142"/>
      <c r="G593" s="43"/>
      <c r="H593" s="43"/>
      <c r="I593" s="43"/>
      <c r="J593" s="43"/>
      <c r="K593" s="159"/>
      <c r="L593" s="77"/>
      <c r="M593" s="62"/>
    </row>
    <row r="594" spans="1:13" ht="15.75" x14ac:dyDescent="0.25">
      <c r="A594" s="98">
        <f>IF(F594&lt;&gt;"",1+MAX($A$7:A593),"")</f>
        <v>495</v>
      </c>
      <c r="B594" s="76"/>
      <c r="C594" s="85" t="s">
        <v>302</v>
      </c>
      <c r="D594" s="31">
        <v>17513</v>
      </c>
      <c r="E594" s="89">
        <v>0.1</v>
      </c>
      <c r="F594" s="142">
        <f t="shared" ref="F594" si="79">D594*(1+E594)</f>
        <v>19264.300000000003</v>
      </c>
      <c r="G594" s="43" t="s">
        <v>63</v>
      </c>
      <c r="H594" s="43"/>
      <c r="I594" s="43"/>
      <c r="J594" s="43"/>
      <c r="K594" s="159"/>
      <c r="L594" s="77">
        <f t="shared" si="67"/>
        <v>0</v>
      </c>
      <c r="M594" s="62"/>
    </row>
    <row r="595" spans="1:13" ht="15.75" x14ac:dyDescent="0.25">
      <c r="A595" s="98" t="str">
        <f>IF(F595&lt;&gt;"",1+MAX($A$7:A594),"")</f>
        <v/>
      </c>
      <c r="B595" s="76"/>
      <c r="C595" s="143" t="s">
        <v>323</v>
      </c>
      <c r="D595" s="31"/>
      <c r="E595" s="89"/>
      <c r="F595" s="142"/>
      <c r="G595" s="43"/>
      <c r="H595" s="43"/>
      <c r="I595" s="43"/>
      <c r="J595" s="43"/>
      <c r="K595" s="159"/>
      <c r="L595" s="77"/>
      <c r="M595" s="62"/>
    </row>
    <row r="596" spans="1:13" ht="15.75" x14ac:dyDescent="0.25">
      <c r="A596" s="98">
        <f>IF(F596&lt;&gt;"",1+MAX($A$7:A595),"")</f>
        <v>496</v>
      </c>
      <c r="B596" s="76"/>
      <c r="C596" s="85" t="s">
        <v>302</v>
      </c>
      <c r="D596" s="31">
        <v>2460</v>
      </c>
      <c r="E596" s="89">
        <v>0.1</v>
      </c>
      <c r="F596" s="142">
        <f t="shared" ref="F596" si="80">D596*(1+E596)</f>
        <v>2706</v>
      </c>
      <c r="G596" s="43" t="s">
        <v>63</v>
      </c>
      <c r="H596" s="43"/>
      <c r="I596" s="43"/>
      <c r="J596" s="43"/>
      <c r="K596" s="159"/>
      <c r="L596" s="77">
        <f t="shared" si="67"/>
        <v>0</v>
      </c>
      <c r="M596" s="62"/>
    </row>
    <row r="597" spans="1:13" ht="15.75" x14ac:dyDescent="0.25">
      <c r="A597" s="98" t="str">
        <f>IF(F597&lt;&gt;"",1+MAX($A$7:A596),"")</f>
        <v/>
      </c>
      <c r="B597" s="76"/>
      <c r="C597" s="143" t="s">
        <v>324</v>
      </c>
      <c r="D597" s="31"/>
      <c r="E597" s="89"/>
      <c r="F597" s="142"/>
      <c r="G597" s="43"/>
      <c r="H597" s="43"/>
      <c r="I597" s="43"/>
      <c r="J597" s="43"/>
      <c r="K597" s="159"/>
      <c r="L597" s="77"/>
      <c r="M597" s="62"/>
    </row>
    <row r="598" spans="1:13" ht="15.75" x14ac:dyDescent="0.25">
      <c r="A598" s="98">
        <f>IF(F598&lt;&gt;"",1+MAX($A$7:A597),"")</f>
        <v>497</v>
      </c>
      <c r="B598" s="76"/>
      <c r="C598" s="85" t="s">
        <v>301</v>
      </c>
      <c r="D598" s="31">
        <v>5520</v>
      </c>
      <c r="E598" s="89">
        <v>0.1</v>
      </c>
      <c r="F598" s="142">
        <f t="shared" ref="F598:F600" si="81">D598*(1+E598)</f>
        <v>6072.0000000000009</v>
      </c>
      <c r="G598" s="43" t="s">
        <v>63</v>
      </c>
      <c r="H598" s="43"/>
      <c r="I598" s="43"/>
      <c r="J598" s="43"/>
      <c r="K598" s="159"/>
      <c r="L598" s="77">
        <f t="shared" si="67"/>
        <v>0</v>
      </c>
      <c r="M598" s="62"/>
    </row>
    <row r="599" spans="1:13" ht="15.75" x14ac:dyDescent="0.25">
      <c r="A599" s="98">
        <f>IF(F599&lt;&gt;"",1+MAX($A$7:A598),"")</f>
        <v>498</v>
      </c>
      <c r="B599" s="76"/>
      <c r="C599" s="85" t="s">
        <v>303</v>
      </c>
      <c r="D599" s="31">
        <v>5520</v>
      </c>
      <c r="E599" s="89">
        <v>0.1</v>
      </c>
      <c r="F599" s="142">
        <f t="shared" si="81"/>
        <v>6072.0000000000009</v>
      </c>
      <c r="G599" s="43" t="s">
        <v>63</v>
      </c>
      <c r="H599" s="43"/>
      <c r="I599" s="43"/>
      <c r="J599" s="43"/>
      <c r="K599" s="159"/>
      <c r="L599" s="77">
        <f t="shared" si="67"/>
        <v>0</v>
      </c>
      <c r="M599" s="62"/>
    </row>
    <row r="600" spans="1:13" ht="15.75" x14ac:dyDescent="0.25">
      <c r="A600" s="98">
        <f>IF(F600&lt;&gt;"",1+MAX($A$7:A599),"")</f>
        <v>499</v>
      </c>
      <c r="B600" s="76"/>
      <c r="C600" s="85" t="s">
        <v>302</v>
      </c>
      <c r="D600" s="31">
        <v>5520</v>
      </c>
      <c r="E600" s="89">
        <v>0.1</v>
      </c>
      <c r="F600" s="142">
        <f t="shared" si="81"/>
        <v>6072.0000000000009</v>
      </c>
      <c r="G600" s="43" t="s">
        <v>63</v>
      </c>
      <c r="H600" s="43"/>
      <c r="I600" s="43"/>
      <c r="J600" s="43"/>
      <c r="K600" s="159"/>
      <c r="L600" s="77">
        <f t="shared" si="67"/>
        <v>0</v>
      </c>
      <c r="M600" s="62"/>
    </row>
    <row r="601" spans="1:13" ht="16.5" thickBot="1" x14ac:dyDescent="0.3">
      <c r="A601" s="98"/>
      <c r="B601" s="120"/>
      <c r="C601" s="85"/>
      <c r="D601" s="92"/>
      <c r="E601" s="89"/>
      <c r="F601" s="142"/>
      <c r="G601" s="43"/>
      <c r="H601" s="43"/>
      <c r="I601" s="43"/>
      <c r="J601" s="43"/>
      <c r="K601" s="159"/>
      <c r="L601" s="117"/>
      <c r="M601" s="62"/>
    </row>
    <row r="602" spans="1:13" ht="16.5" thickBot="1" x14ac:dyDescent="0.3">
      <c r="A602" s="58" t="str">
        <f>IF(F602&lt;&gt;"",1+MAX($A$7:A601),"")</f>
        <v/>
      </c>
      <c r="B602" s="70" t="s">
        <v>399</v>
      </c>
      <c r="C602" s="16" t="s">
        <v>74</v>
      </c>
      <c r="D602" s="46"/>
      <c r="E602" s="17"/>
      <c r="F602" s="17"/>
      <c r="G602" s="42"/>
      <c r="H602" s="42"/>
      <c r="I602" s="42"/>
      <c r="J602" s="42"/>
      <c r="K602" s="160"/>
      <c r="L602" s="75"/>
      <c r="M602" s="61">
        <f>SUM(L604:L617)</f>
        <v>0</v>
      </c>
    </row>
    <row r="603" spans="1:13" ht="15.75" x14ac:dyDescent="0.25">
      <c r="A603" s="147"/>
      <c r="B603" s="76"/>
      <c r="C603" s="84"/>
      <c r="D603" s="85"/>
      <c r="E603" s="89"/>
      <c r="F603" s="142"/>
      <c r="G603" s="43"/>
      <c r="H603" s="43"/>
      <c r="I603" s="43"/>
      <c r="J603" s="43"/>
      <c r="K603" s="159"/>
      <c r="L603" s="77"/>
      <c r="M603" s="62"/>
    </row>
    <row r="604" spans="1:13" x14ac:dyDescent="0.2">
      <c r="A604" s="56"/>
      <c r="B604" s="45"/>
      <c r="C604" s="86" t="s">
        <v>400</v>
      </c>
      <c r="D604" s="37"/>
      <c r="E604" s="38"/>
      <c r="F604" s="106"/>
      <c r="G604" s="39"/>
      <c r="H604" s="39"/>
      <c r="I604" s="39"/>
      <c r="J604" s="39"/>
      <c r="K604" s="159"/>
      <c r="L604" s="77"/>
      <c r="M604" s="62"/>
    </row>
    <row r="605" spans="1:13" ht="15.75" x14ac:dyDescent="0.25">
      <c r="A605" s="98">
        <f>IF(F605&lt;&gt;"",1+MAX($A$7:A604),"")</f>
        <v>500</v>
      </c>
      <c r="B605" s="76"/>
      <c r="C605" s="85" t="s">
        <v>401</v>
      </c>
      <c r="D605" s="31">
        <v>255</v>
      </c>
      <c r="E605" s="89">
        <v>0</v>
      </c>
      <c r="F605" s="142">
        <f t="shared" ref="F605:F609" si="82">D605*(1+E605)</f>
        <v>255</v>
      </c>
      <c r="G605" s="43" t="s">
        <v>66</v>
      </c>
      <c r="H605" s="43"/>
      <c r="I605" s="43"/>
      <c r="J605" s="43"/>
      <c r="K605" s="159"/>
      <c r="L605" s="77">
        <f t="shared" ref="L605:L609" si="83">F605*K605</f>
        <v>0</v>
      </c>
      <c r="M605" s="62"/>
    </row>
    <row r="606" spans="1:13" ht="15.75" x14ac:dyDescent="0.25">
      <c r="A606" s="98">
        <f>IF(F606&lt;&gt;"",1+MAX($A$7:A605),"")</f>
        <v>501</v>
      </c>
      <c r="B606" s="76"/>
      <c r="C606" s="85" t="s">
        <v>402</v>
      </c>
      <c r="D606" s="31">
        <v>170</v>
      </c>
      <c r="E606" s="89">
        <v>0</v>
      </c>
      <c r="F606" s="142">
        <f t="shared" si="82"/>
        <v>170</v>
      </c>
      <c r="G606" s="43" t="s">
        <v>66</v>
      </c>
      <c r="H606" s="43"/>
      <c r="I606" s="43"/>
      <c r="J606" s="43"/>
      <c r="K606" s="159"/>
      <c r="L606" s="77">
        <f t="shared" si="83"/>
        <v>0</v>
      </c>
      <c r="M606" s="62"/>
    </row>
    <row r="607" spans="1:13" ht="15.75" x14ac:dyDescent="0.25">
      <c r="A607" s="98">
        <f>IF(F607&lt;&gt;"",1+MAX($A$7:A606),"")</f>
        <v>502</v>
      </c>
      <c r="B607" s="76"/>
      <c r="C607" s="85" t="s">
        <v>403</v>
      </c>
      <c r="D607" s="31">
        <v>935</v>
      </c>
      <c r="E607" s="89">
        <v>0</v>
      </c>
      <c r="F607" s="142">
        <f t="shared" si="82"/>
        <v>935</v>
      </c>
      <c r="G607" s="43" t="s">
        <v>66</v>
      </c>
      <c r="H607" s="43"/>
      <c r="I607" s="43"/>
      <c r="J607" s="43"/>
      <c r="K607" s="159"/>
      <c r="L607" s="77">
        <f t="shared" si="83"/>
        <v>0</v>
      </c>
      <c r="M607" s="62"/>
    </row>
    <row r="608" spans="1:13" ht="15.75" x14ac:dyDescent="0.25">
      <c r="A608" s="98">
        <f>IF(F608&lt;&gt;"",1+MAX($A$7:A607),"")</f>
        <v>503</v>
      </c>
      <c r="B608" s="76"/>
      <c r="C608" s="85" t="s">
        <v>404</v>
      </c>
      <c r="D608" s="31">
        <v>595</v>
      </c>
      <c r="E608" s="89">
        <v>0</v>
      </c>
      <c r="F608" s="142">
        <f t="shared" si="82"/>
        <v>595</v>
      </c>
      <c r="G608" s="43" t="s">
        <v>66</v>
      </c>
      <c r="H608" s="43"/>
      <c r="I608" s="43"/>
      <c r="J608" s="43"/>
      <c r="K608" s="159"/>
      <c r="L608" s="77">
        <f t="shared" si="83"/>
        <v>0</v>
      </c>
      <c r="M608" s="62"/>
    </row>
    <row r="609" spans="1:13" ht="15.75" x14ac:dyDescent="0.25">
      <c r="A609" s="98">
        <f>IF(F609&lt;&gt;"",1+MAX($A$7:A608),"")</f>
        <v>504</v>
      </c>
      <c r="B609" s="76"/>
      <c r="C609" s="85" t="s">
        <v>405</v>
      </c>
      <c r="D609" s="31">
        <v>170</v>
      </c>
      <c r="E609" s="89">
        <v>0</v>
      </c>
      <c r="F609" s="142">
        <f t="shared" si="82"/>
        <v>170</v>
      </c>
      <c r="G609" s="43" t="s">
        <v>66</v>
      </c>
      <c r="H609" s="43"/>
      <c r="I609" s="43"/>
      <c r="J609" s="43"/>
      <c r="K609" s="159"/>
      <c r="L609" s="77">
        <f t="shared" si="83"/>
        <v>0</v>
      </c>
      <c r="M609" s="62"/>
    </row>
    <row r="610" spans="1:13" ht="15.75" x14ac:dyDescent="0.25">
      <c r="A610" s="98" t="str">
        <f>IF(F610&lt;&gt;"",1+MAX($A$7:A609),"")</f>
        <v/>
      </c>
      <c r="B610" s="76"/>
      <c r="C610" s="84"/>
      <c r="D610" s="31"/>
      <c r="E610" s="89"/>
      <c r="F610" s="142"/>
      <c r="G610" s="43"/>
      <c r="H610" s="43"/>
      <c r="I610" s="43"/>
      <c r="J610" s="43"/>
      <c r="K610" s="159"/>
      <c r="L610" s="77"/>
      <c r="M610" s="62"/>
    </row>
    <row r="611" spans="1:13" x14ac:dyDescent="0.2">
      <c r="A611" s="56" t="str">
        <f>IF(F611&lt;&gt;"",1+MAX($A$7:A610),"")</f>
        <v/>
      </c>
      <c r="B611" s="45"/>
      <c r="C611" s="86" t="s">
        <v>406</v>
      </c>
      <c r="D611" s="31"/>
      <c r="E611" s="38"/>
      <c r="F611" s="106"/>
      <c r="G611" s="39"/>
      <c r="H611" s="39"/>
      <c r="I611" s="39"/>
      <c r="J611" s="39"/>
      <c r="K611" s="159"/>
      <c r="L611" s="77"/>
      <c r="M611" s="62"/>
    </row>
    <row r="612" spans="1:13" ht="15.75" x14ac:dyDescent="0.25">
      <c r="A612" s="98">
        <f>IF(F612&lt;&gt;"",1+MAX($A$7:A611),"")</f>
        <v>505</v>
      </c>
      <c r="B612" s="76"/>
      <c r="C612" s="85" t="s">
        <v>407</v>
      </c>
      <c r="D612" s="31">
        <v>1</v>
      </c>
      <c r="E612" s="89">
        <v>0</v>
      </c>
      <c r="F612" s="142">
        <f t="shared" ref="F612:F616" si="84">D612*(1+E612)</f>
        <v>1</v>
      </c>
      <c r="G612" s="43" t="s">
        <v>66</v>
      </c>
      <c r="H612" s="43"/>
      <c r="I612" s="43"/>
      <c r="J612" s="43"/>
      <c r="K612" s="159"/>
      <c r="L612" s="77">
        <f t="shared" ref="L612:L616" si="85">F612*K612</f>
        <v>0</v>
      </c>
      <c r="M612" s="62"/>
    </row>
    <row r="613" spans="1:13" ht="15.75" x14ac:dyDescent="0.25">
      <c r="A613" s="98">
        <f>IF(F613&lt;&gt;"",1+MAX($A$7:A612),"")</f>
        <v>506</v>
      </c>
      <c r="B613" s="76"/>
      <c r="C613" s="85" t="s">
        <v>408</v>
      </c>
      <c r="D613" s="31">
        <v>1</v>
      </c>
      <c r="E613" s="89">
        <v>0</v>
      </c>
      <c r="F613" s="142">
        <f t="shared" si="84"/>
        <v>1</v>
      </c>
      <c r="G613" s="43" t="s">
        <v>66</v>
      </c>
      <c r="H613" s="43"/>
      <c r="I613" s="43"/>
      <c r="J613" s="43"/>
      <c r="K613" s="159"/>
      <c r="L613" s="77">
        <f t="shared" si="85"/>
        <v>0</v>
      </c>
      <c r="M613" s="62"/>
    </row>
    <row r="614" spans="1:13" ht="15.75" x14ac:dyDescent="0.25">
      <c r="A614" s="98">
        <f>IF(F614&lt;&gt;"",1+MAX($A$7:A613),"")</f>
        <v>507</v>
      </c>
      <c r="B614" s="76"/>
      <c r="C614" s="85" t="s">
        <v>409</v>
      </c>
      <c r="D614" s="31">
        <v>14</v>
      </c>
      <c r="E614" s="89">
        <v>0</v>
      </c>
      <c r="F614" s="142">
        <f t="shared" si="84"/>
        <v>14</v>
      </c>
      <c r="G614" s="43" t="s">
        <v>66</v>
      </c>
      <c r="H614" s="43"/>
      <c r="I614" s="43"/>
      <c r="J614" s="43"/>
      <c r="K614" s="159"/>
      <c r="L614" s="77">
        <f t="shared" si="85"/>
        <v>0</v>
      </c>
      <c r="M614" s="62"/>
    </row>
    <row r="615" spans="1:13" ht="15.75" x14ac:dyDescent="0.25">
      <c r="A615" s="98">
        <f>IF(F615&lt;&gt;"",1+MAX($A$7:A614),"")</f>
        <v>508</v>
      </c>
      <c r="B615" s="76"/>
      <c r="C615" s="85" t="s">
        <v>410</v>
      </c>
      <c r="D615" s="31">
        <v>13</v>
      </c>
      <c r="E615" s="89">
        <v>0</v>
      </c>
      <c r="F615" s="142">
        <f t="shared" si="84"/>
        <v>13</v>
      </c>
      <c r="G615" s="43" t="s">
        <v>66</v>
      </c>
      <c r="H615" s="43"/>
      <c r="I615" s="43"/>
      <c r="J615" s="43"/>
      <c r="K615" s="159"/>
      <c r="L615" s="77">
        <f t="shared" si="85"/>
        <v>0</v>
      </c>
      <c r="M615" s="62"/>
    </row>
    <row r="616" spans="1:13" ht="15.75" x14ac:dyDescent="0.25">
      <c r="A616" s="98">
        <f>IF(F616&lt;&gt;"",1+MAX($A$7:A615),"")</f>
        <v>509</v>
      </c>
      <c r="B616" s="76"/>
      <c r="C616" s="85" t="s">
        <v>411</v>
      </c>
      <c r="D616" s="31">
        <v>1</v>
      </c>
      <c r="E616" s="89">
        <v>0</v>
      </c>
      <c r="F616" s="142">
        <f t="shared" si="84"/>
        <v>1</v>
      </c>
      <c r="G616" s="43" t="s">
        <v>66</v>
      </c>
      <c r="H616" s="43"/>
      <c r="I616" s="43"/>
      <c r="J616" s="43"/>
      <c r="K616" s="159"/>
      <c r="L616" s="77">
        <f t="shared" si="85"/>
        <v>0</v>
      </c>
      <c r="M616" s="62"/>
    </row>
    <row r="617" spans="1:13" ht="16.5" thickBot="1" x14ac:dyDescent="0.3">
      <c r="A617" s="98"/>
      <c r="B617" s="120"/>
      <c r="C617" s="85"/>
      <c r="D617" s="92"/>
      <c r="E617" s="89"/>
      <c r="F617" s="142"/>
      <c r="G617" s="43"/>
      <c r="H617" s="43"/>
      <c r="I617" s="43"/>
      <c r="J617" s="43"/>
      <c r="K617" s="159"/>
      <c r="L617" s="117"/>
      <c r="M617" s="62"/>
    </row>
    <row r="618" spans="1:13" ht="16.5" thickBot="1" x14ac:dyDescent="0.3">
      <c r="A618" s="58" t="str">
        <f>IF(F618&lt;&gt;"",1+MAX($A$7:A617),"")</f>
        <v/>
      </c>
      <c r="B618" s="70" t="s">
        <v>325</v>
      </c>
      <c r="C618" s="16" t="s">
        <v>75</v>
      </c>
      <c r="D618" s="46"/>
      <c r="E618" s="17"/>
      <c r="F618" s="17"/>
      <c r="G618" s="42"/>
      <c r="H618" s="42"/>
      <c r="I618" s="42"/>
      <c r="J618" s="42"/>
      <c r="K618" s="160"/>
      <c r="L618" s="75"/>
      <c r="M618" s="61">
        <f>SUM(L620:L639)</f>
        <v>0</v>
      </c>
    </row>
    <row r="619" spans="1:13" ht="15.75" x14ac:dyDescent="0.25">
      <c r="A619" s="55"/>
      <c r="B619" s="76"/>
      <c r="C619" s="84"/>
      <c r="D619" s="85"/>
      <c r="E619" s="89"/>
      <c r="F619" s="142"/>
      <c r="G619" s="43"/>
      <c r="H619" s="43"/>
      <c r="I619" s="43"/>
      <c r="J619" s="43"/>
      <c r="K619" s="159"/>
      <c r="L619" s="77"/>
      <c r="M619" s="62"/>
    </row>
    <row r="620" spans="1:13" x14ac:dyDescent="0.2">
      <c r="A620" s="56"/>
      <c r="B620" s="45"/>
      <c r="C620" s="86" t="s">
        <v>326</v>
      </c>
      <c r="D620" s="37"/>
      <c r="E620" s="38"/>
      <c r="F620" s="106"/>
      <c r="G620" s="39"/>
      <c r="H620" s="39"/>
      <c r="I620" s="39"/>
      <c r="J620" s="39"/>
      <c r="K620" s="159"/>
      <c r="L620" s="77"/>
      <c r="M620" s="62"/>
    </row>
    <row r="621" spans="1:13" ht="15.75" x14ac:dyDescent="0.25">
      <c r="A621" s="98">
        <f>IF(F621&lt;&gt;"",1+MAX($A$7:A620),"")</f>
        <v>510</v>
      </c>
      <c r="B621" s="76"/>
      <c r="C621" s="84" t="s">
        <v>327</v>
      </c>
      <c r="D621" s="31">
        <v>26323</v>
      </c>
      <c r="E621" s="89">
        <v>0.1</v>
      </c>
      <c r="F621" s="142">
        <f t="shared" ref="F621:F628" si="86">D621*(1+E621)</f>
        <v>28955.300000000003</v>
      </c>
      <c r="G621" s="43" t="s">
        <v>63</v>
      </c>
      <c r="H621" s="43"/>
      <c r="I621" s="43"/>
      <c r="J621" s="43"/>
      <c r="K621" s="159"/>
      <c r="L621" s="77">
        <f t="shared" ref="L621:L628" si="87">F621*K621</f>
        <v>0</v>
      </c>
      <c r="M621" s="62"/>
    </row>
    <row r="622" spans="1:13" ht="15.75" x14ac:dyDescent="0.25">
      <c r="A622" s="98">
        <f>IF(F622&lt;&gt;"",1+MAX($A$7:A621),"")</f>
        <v>511</v>
      </c>
      <c r="B622" s="76"/>
      <c r="C622" s="84" t="s">
        <v>328</v>
      </c>
      <c r="D622" s="31">
        <v>522</v>
      </c>
      <c r="E622" s="89">
        <v>0.1</v>
      </c>
      <c r="F622" s="142">
        <f t="shared" si="86"/>
        <v>574.20000000000005</v>
      </c>
      <c r="G622" s="43" t="s">
        <v>63</v>
      </c>
      <c r="H622" s="43"/>
      <c r="I622" s="43"/>
      <c r="J622" s="43"/>
      <c r="K622" s="159"/>
      <c r="L622" s="77">
        <f t="shared" si="87"/>
        <v>0</v>
      </c>
      <c r="M622" s="62"/>
    </row>
    <row r="623" spans="1:13" ht="15.75" x14ac:dyDescent="0.25">
      <c r="A623" s="98">
        <f>IF(F623&lt;&gt;"",1+MAX($A$7:A622),"")</f>
        <v>512</v>
      </c>
      <c r="B623" s="76"/>
      <c r="C623" s="84" t="s">
        <v>329</v>
      </c>
      <c r="D623" s="31">
        <v>522</v>
      </c>
      <c r="E623" s="89">
        <v>0.1</v>
      </c>
      <c r="F623" s="142">
        <f t="shared" si="86"/>
        <v>574.20000000000005</v>
      </c>
      <c r="G623" s="43" t="s">
        <v>63</v>
      </c>
      <c r="H623" s="43"/>
      <c r="I623" s="43"/>
      <c r="J623" s="43"/>
      <c r="K623" s="159"/>
      <c r="L623" s="77">
        <f t="shared" si="87"/>
        <v>0</v>
      </c>
      <c r="M623" s="62"/>
    </row>
    <row r="624" spans="1:13" ht="15.75" x14ac:dyDescent="0.25">
      <c r="A624" s="98">
        <f>IF(F624&lt;&gt;"",1+MAX($A$7:A623),"")</f>
        <v>513</v>
      </c>
      <c r="B624" s="76"/>
      <c r="C624" s="144" t="s">
        <v>330</v>
      </c>
      <c r="D624" s="31">
        <v>729</v>
      </c>
      <c r="E624" s="89">
        <v>0.1</v>
      </c>
      <c r="F624" s="142">
        <f t="shared" si="86"/>
        <v>801.90000000000009</v>
      </c>
      <c r="G624" s="43" t="s">
        <v>63</v>
      </c>
      <c r="H624" s="43"/>
      <c r="I624" s="43"/>
      <c r="J624" s="43"/>
      <c r="K624" s="159"/>
      <c r="L624" s="77">
        <f t="shared" si="87"/>
        <v>0</v>
      </c>
      <c r="M624" s="62"/>
    </row>
    <row r="625" spans="1:13" ht="15.75" x14ac:dyDescent="0.25">
      <c r="A625" s="98">
        <f>IF(F625&lt;&gt;"",1+MAX($A$7:A624),"")</f>
        <v>514</v>
      </c>
      <c r="B625" s="76"/>
      <c r="C625" s="84" t="s">
        <v>270</v>
      </c>
      <c r="D625" s="31">
        <v>2574</v>
      </c>
      <c r="E625" s="89">
        <v>0.1</v>
      </c>
      <c r="F625" s="142">
        <f t="shared" si="86"/>
        <v>2831.4</v>
      </c>
      <c r="G625" s="43" t="s">
        <v>65</v>
      </c>
      <c r="H625" s="43"/>
      <c r="I625" s="43"/>
      <c r="J625" s="43"/>
      <c r="K625" s="159"/>
      <c r="L625" s="77">
        <f t="shared" si="87"/>
        <v>0</v>
      </c>
      <c r="M625" s="62"/>
    </row>
    <row r="626" spans="1:13" ht="15.75" x14ac:dyDescent="0.25">
      <c r="A626" s="98">
        <f>IF(F626&lt;&gt;"",1+MAX($A$7:A625),"")</f>
        <v>515</v>
      </c>
      <c r="B626" s="76"/>
      <c r="C626" s="84" t="s">
        <v>331</v>
      </c>
      <c r="D626" s="31">
        <v>773</v>
      </c>
      <c r="E626" s="89">
        <v>0.1</v>
      </c>
      <c r="F626" s="142">
        <f t="shared" si="86"/>
        <v>850.30000000000007</v>
      </c>
      <c r="G626" s="43" t="s">
        <v>63</v>
      </c>
      <c r="H626" s="43"/>
      <c r="I626" s="43"/>
      <c r="J626" s="43"/>
      <c r="K626" s="159"/>
      <c r="L626" s="77">
        <f t="shared" si="87"/>
        <v>0</v>
      </c>
      <c r="M626" s="62"/>
    </row>
    <row r="627" spans="1:13" ht="15.75" x14ac:dyDescent="0.25">
      <c r="A627" s="98">
        <f>IF(F627&lt;&gt;"",1+MAX($A$7:A626),"")</f>
        <v>516</v>
      </c>
      <c r="B627" s="76"/>
      <c r="C627" s="84" t="s">
        <v>332</v>
      </c>
      <c r="D627" s="31">
        <v>612</v>
      </c>
      <c r="E627" s="89">
        <v>0.1</v>
      </c>
      <c r="F627" s="142">
        <f t="shared" si="86"/>
        <v>673.2</v>
      </c>
      <c r="G627" s="43" t="s">
        <v>63</v>
      </c>
      <c r="H627" s="43"/>
      <c r="I627" s="43"/>
      <c r="J627" s="43"/>
      <c r="K627" s="159"/>
      <c r="L627" s="77">
        <f t="shared" si="87"/>
        <v>0</v>
      </c>
      <c r="M627" s="62"/>
    </row>
    <row r="628" spans="1:13" ht="15.75" x14ac:dyDescent="0.25">
      <c r="A628" s="98">
        <f>IF(F628&lt;&gt;"",1+MAX($A$7:A627),"")</f>
        <v>517</v>
      </c>
      <c r="B628" s="76"/>
      <c r="C628" s="84" t="s">
        <v>333</v>
      </c>
      <c r="D628" s="31">
        <v>612</v>
      </c>
      <c r="E628" s="89">
        <v>0.1</v>
      </c>
      <c r="F628" s="142">
        <f t="shared" si="86"/>
        <v>673.2</v>
      </c>
      <c r="G628" s="43" t="s">
        <v>63</v>
      </c>
      <c r="H628" s="43"/>
      <c r="I628" s="43"/>
      <c r="J628" s="43"/>
      <c r="K628" s="159"/>
      <c r="L628" s="77">
        <f t="shared" si="87"/>
        <v>0</v>
      </c>
      <c r="M628" s="62"/>
    </row>
    <row r="629" spans="1:13" ht="15.75" x14ac:dyDescent="0.25">
      <c r="A629" s="55"/>
      <c r="B629" s="76"/>
      <c r="C629" s="85"/>
      <c r="D629" s="31"/>
      <c r="E629" s="89"/>
      <c r="F629" s="142"/>
      <c r="G629" s="43"/>
      <c r="H629" s="43"/>
      <c r="I629" s="43"/>
      <c r="J629" s="43"/>
      <c r="K629" s="159"/>
      <c r="L629" s="77"/>
      <c r="M629" s="62"/>
    </row>
    <row r="630" spans="1:13" x14ac:dyDescent="0.2">
      <c r="A630" s="56"/>
      <c r="B630" s="45"/>
      <c r="C630" s="86" t="s">
        <v>334</v>
      </c>
      <c r="D630" s="31"/>
      <c r="E630" s="38"/>
      <c r="F630" s="106"/>
      <c r="G630" s="39"/>
      <c r="H630" s="39"/>
      <c r="I630" s="39"/>
      <c r="J630" s="39"/>
      <c r="K630" s="159"/>
      <c r="L630" s="77"/>
      <c r="M630" s="62"/>
    </row>
    <row r="631" spans="1:13" ht="15.75" x14ac:dyDescent="0.25">
      <c r="A631" s="98">
        <f>IF(F631&lt;&gt;"",1+MAX($A$7:A630),"")</f>
        <v>518</v>
      </c>
      <c r="B631" s="76"/>
      <c r="C631" s="84" t="s">
        <v>335</v>
      </c>
      <c r="D631" s="31">
        <v>329</v>
      </c>
      <c r="E631" s="89">
        <v>0.1</v>
      </c>
      <c r="F631" s="142">
        <f t="shared" ref="F631:F634" si="88">D631*(1+E631)</f>
        <v>361.90000000000003</v>
      </c>
      <c r="G631" s="43" t="s">
        <v>63</v>
      </c>
      <c r="H631" s="43"/>
      <c r="I631" s="43"/>
      <c r="J631" s="43"/>
      <c r="K631" s="159"/>
      <c r="L631" s="77">
        <f t="shared" ref="L631:L634" si="89">F631*K631</f>
        <v>0</v>
      </c>
      <c r="M631" s="62"/>
    </row>
    <row r="632" spans="1:13" ht="15.75" x14ac:dyDescent="0.25">
      <c r="A632" s="98">
        <f>IF(F632&lt;&gt;"",1+MAX($A$7:A631),"")</f>
        <v>519</v>
      </c>
      <c r="B632" s="76"/>
      <c r="C632" s="84" t="s">
        <v>336</v>
      </c>
      <c r="D632" s="31">
        <v>1093</v>
      </c>
      <c r="E632" s="89">
        <v>0.1</v>
      </c>
      <c r="F632" s="142">
        <f t="shared" si="88"/>
        <v>1202.3000000000002</v>
      </c>
      <c r="G632" s="43" t="s">
        <v>63</v>
      </c>
      <c r="H632" s="43"/>
      <c r="I632" s="43"/>
      <c r="J632" s="43"/>
      <c r="K632" s="159"/>
      <c r="L632" s="77">
        <f t="shared" si="89"/>
        <v>0</v>
      </c>
      <c r="M632" s="62"/>
    </row>
    <row r="633" spans="1:13" ht="15.75" x14ac:dyDescent="0.25">
      <c r="A633" s="98">
        <f>IF(F633&lt;&gt;"",1+MAX($A$7:A632),"")</f>
        <v>520</v>
      </c>
      <c r="B633" s="76"/>
      <c r="C633" s="84" t="s">
        <v>337</v>
      </c>
      <c r="D633" s="31">
        <v>358</v>
      </c>
      <c r="E633" s="89">
        <v>0.1</v>
      </c>
      <c r="F633" s="142">
        <f t="shared" si="88"/>
        <v>393.8</v>
      </c>
      <c r="G633" s="43" t="s">
        <v>63</v>
      </c>
      <c r="H633" s="43"/>
      <c r="I633" s="43"/>
      <c r="J633" s="43"/>
      <c r="K633" s="159"/>
      <c r="L633" s="77">
        <f t="shared" si="89"/>
        <v>0</v>
      </c>
      <c r="M633" s="113"/>
    </row>
    <row r="634" spans="1:13" ht="15.75" x14ac:dyDescent="0.25">
      <c r="A634" s="98">
        <f>IF(F634&lt;&gt;"",1+MAX($A$7:A633),"")</f>
        <v>521</v>
      </c>
      <c r="B634" s="76"/>
      <c r="C634" s="84" t="s">
        <v>338</v>
      </c>
      <c r="D634" s="31">
        <v>7393</v>
      </c>
      <c r="E634" s="89">
        <v>0.1</v>
      </c>
      <c r="F634" s="142">
        <f t="shared" si="88"/>
        <v>8132.3000000000011</v>
      </c>
      <c r="G634" s="43" t="s">
        <v>63</v>
      </c>
      <c r="H634" s="43"/>
      <c r="I634" s="43"/>
      <c r="J634" s="43"/>
      <c r="K634" s="159"/>
      <c r="L634" s="77">
        <f t="shared" si="89"/>
        <v>0</v>
      </c>
      <c r="M634" s="113"/>
    </row>
    <row r="635" spans="1:13" ht="15.75" x14ac:dyDescent="0.25">
      <c r="A635" s="98"/>
      <c r="B635" s="120"/>
      <c r="C635" s="84"/>
      <c r="D635" s="31"/>
      <c r="E635" s="89"/>
      <c r="F635" s="142"/>
      <c r="G635" s="43"/>
      <c r="H635" s="43"/>
      <c r="I635" s="43"/>
      <c r="J635" s="43"/>
      <c r="K635" s="159"/>
      <c r="L635" s="117"/>
      <c r="M635" s="113"/>
    </row>
    <row r="636" spans="1:13" ht="15.75" x14ac:dyDescent="0.25">
      <c r="A636" s="56" t="str">
        <f>IF(F636&lt;&gt;"",1+MAX($A$7:A635),"")</f>
        <v/>
      </c>
      <c r="B636" s="45"/>
      <c r="C636" s="86" t="s">
        <v>85</v>
      </c>
      <c r="D636" s="31"/>
      <c r="E636" s="38"/>
      <c r="F636" s="106"/>
      <c r="G636" s="39"/>
      <c r="H636" s="39"/>
      <c r="I636" s="39"/>
      <c r="J636" s="39"/>
      <c r="K636" s="159"/>
      <c r="L636" s="77"/>
      <c r="M636" s="113"/>
    </row>
    <row r="637" spans="1:13" ht="30" x14ac:dyDescent="0.25">
      <c r="A637" s="98">
        <f>IF(F637&lt;&gt;"",1+MAX($A$7:A636),"")</f>
        <v>522</v>
      </c>
      <c r="B637" s="120"/>
      <c r="C637" s="84" t="s">
        <v>396</v>
      </c>
      <c r="D637" s="31">
        <v>704</v>
      </c>
      <c r="E637" s="112">
        <v>0.1</v>
      </c>
      <c r="F637" s="149">
        <f t="shared" ref="F637:F639" si="90">D637*(1+E637)</f>
        <v>774.40000000000009</v>
      </c>
      <c r="G637" s="29" t="s">
        <v>63</v>
      </c>
      <c r="H637" s="29"/>
      <c r="I637" s="29"/>
      <c r="J637" s="29"/>
      <c r="K637" s="159"/>
      <c r="L637" s="77">
        <f t="shared" ref="L637:L639" si="91">F637*K637</f>
        <v>0</v>
      </c>
      <c r="M637" s="113"/>
    </row>
    <row r="638" spans="1:13" ht="15.75" x14ac:dyDescent="0.25">
      <c r="A638" s="98">
        <f>IF(F638&lt;&gt;"",1+MAX($A$7:A637),"")</f>
        <v>523</v>
      </c>
      <c r="B638" s="120"/>
      <c r="C638" s="84" t="s">
        <v>397</v>
      </c>
      <c r="D638" s="31">
        <v>1793</v>
      </c>
      <c r="E638" s="112">
        <v>0.1</v>
      </c>
      <c r="F638" s="149">
        <f t="shared" si="90"/>
        <v>1972.3000000000002</v>
      </c>
      <c r="G638" s="29" t="s">
        <v>63</v>
      </c>
      <c r="H638" s="29"/>
      <c r="I638" s="29"/>
      <c r="J638" s="29"/>
      <c r="K638" s="159"/>
      <c r="L638" s="77">
        <f t="shared" si="91"/>
        <v>0</v>
      </c>
      <c r="M638" s="113"/>
    </row>
    <row r="639" spans="1:13" ht="15.75" x14ac:dyDescent="0.25">
      <c r="A639" s="98">
        <f>IF(F639&lt;&gt;"",1+MAX($A$7:A638),"")</f>
        <v>524</v>
      </c>
      <c r="B639" s="120"/>
      <c r="C639" s="84" t="s">
        <v>398</v>
      </c>
      <c r="D639" s="31">
        <v>9164</v>
      </c>
      <c r="E639" s="112">
        <v>0.1</v>
      </c>
      <c r="F639" s="149">
        <f t="shared" si="90"/>
        <v>10080.400000000001</v>
      </c>
      <c r="G639" s="29" t="s">
        <v>63</v>
      </c>
      <c r="H639" s="29"/>
      <c r="I639" s="29"/>
      <c r="J639" s="29"/>
      <c r="K639" s="159"/>
      <c r="L639" s="77">
        <f t="shared" si="91"/>
        <v>0</v>
      </c>
      <c r="M639" s="113"/>
    </row>
    <row r="640" spans="1:13" ht="16.5" thickBot="1" x14ac:dyDescent="0.3">
      <c r="A640" s="98"/>
      <c r="B640" s="120"/>
      <c r="C640" s="85"/>
      <c r="D640" s="92"/>
      <c r="E640" s="89"/>
      <c r="F640" s="142"/>
      <c r="G640" s="43"/>
      <c r="H640" s="43"/>
      <c r="I640" s="43"/>
      <c r="J640" s="43"/>
      <c r="K640" s="159"/>
      <c r="L640" s="117"/>
      <c r="M640" s="113"/>
    </row>
    <row r="641" spans="1:13" ht="16.5" thickBot="1" x14ac:dyDescent="0.3">
      <c r="A641" s="108" t="str">
        <f>IF(F641&lt;&gt;"",1+MAX(#REF!),"")</f>
        <v/>
      </c>
      <c r="B641" s="15" t="s">
        <v>76</v>
      </c>
      <c r="C641" s="16" t="s">
        <v>77</v>
      </c>
      <c r="D641" s="17"/>
      <c r="E641" s="17"/>
      <c r="F641" s="17"/>
      <c r="G641" s="17"/>
      <c r="H641" s="17"/>
      <c r="I641" s="17"/>
      <c r="J641" s="17"/>
      <c r="K641" s="160"/>
      <c r="L641" s="17"/>
      <c r="M641" s="109">
        <f>SUM(L643:L723)</f>
        <v>0</v>
      </c>
    </row>
    <row r="642" spans="1:13" ht="15.75" x14ac:dyDescent="0.25">
      <c r="A642" s="125" t="str">
        <f>IF(F642&lt;&gt;"",1+MAX($A$7:A641),"")</f>
        <v/>
      </c>
      <c r="B642" s="110"/>
      <c r="C642" s="30"/>
      <c r="D642" s="31"/>
      <c r="E642" s="8"/>
      <c r="F642" s="31"/>
      <c r="G642" s="29"/>
      <c r="H642" s="29"/>
      <c r="I642" s="29"/>
      <c r="J642" s="29"/>
      <c r="K642" s="158"/>
      <c r="L642" s="101"/>
      <c r="M642" s="113"/>
    </row>
    <row r="643" spans="1:13" ht="15.75" x14ac:dyDescent="0.25">
      <c r="A643" s="123" t="str">
        <f>IF(F643&lt;&gt;"",1+MAX($A$7:A642),"")</f>
        <v/>
      </c>
      <c r="B643" s="135"/>
      <c r="C643" s="86" t="s">
        <v>412</v>
      </c>
      <c r="D643" s="148"/>
      <c r="E643" s="8"/>
      <c r="F643" s="31"/>
      <c r="G643" s="29"/>
      <c r="H643" s="29"/>
      <c r="I643" s="29"/>
      <c r="J643" s="29"/>
      <c r="K643" s="158"/>
      <c r="L643" s="101"/>
      <c r="M643" s="113"/>
    </row>
    <row r="644" spans="1:13" ht="15.75" x14ac:dyDescent="0.25">
      <c r="A644" s="98">
        <f>IF(F644&lt;&gt;"",1+MAX($A$7:A643),"")</f>
        <v>525</v>
      </c>
      <c r="B644" s="120"/>
      <c r="C644" s="84" t="s">
        <v>413</v>
      </c>
      <c r="D644" s="31">
        <v>15.39</v>
      </c>
      <c r="E644" s="89">
        <v>0.1</v>
      </c>
      <c r="F644" s="142">
        <f t="shared" ref="F644:F693" si="92">D644*(1+E644)</f>
        <v>16.929000000000002</v>
      </c>
      <c r="G644" s="43" t="s">
        <v>65</v>
      </c>
      <c r="H644" s="43"/>
      <c r="I644" s="43"/>
      <c r="J644" s="43"/>
      <c r="K644" s="159"/>
      <c r="L644" s="77">
        <f t="shared" ref="L644:L693" si="93">F644*K644</f>
        <v>0</v>
      </c>
      <c r="M644" s="113"/>
    </row>
    <row r="645" spans="1:13" ht="15.75" x14ac:dyDescent="0.25">
      <c r="A645" s="98">
        <f>IF(F645&lt;&gt;"",1+MAX($A$7:A644),"")</f>
        <v>526</v>
      </c>
      <c r="B645" s="120"/>
      <c r="C645" s="84" t="s">
        <v>414</v>
      </c>
      <c r="D645" s="31">
        <v>31</v>
      </c>
      <c r="E645" s="89">
        <v>0.1</v>
      </c>
      <c r="F645" s="142">
        <f t="shared" si="92"/>
        <v>34.1</v>
      </c>
      <c r="G645" s="43" t="s">
        <v>65</v>
      </c>
      <c r="H645" s="43"/>
      <c r="I645" s="43"/>
      <c r="J645" s="43"/>
      <c r="K645" s="159"/>
      <c r="L645" s="77">
        <f t="shared" si="93"/>
        <v>0</v>
      </c>
      <c r="M645" s="113"/>
    </row>
    <row r="646" spans="1:13" ht="15.75" x14ac:dyDescent="0.25">
      <c r="A646" s="98">
        <f>IF(F646&lt;&gt;"",1+MAX($A$7:A645),"")</f>
        <v>527</v>
      </c>
      <c r="B646" s="120"/>
      <c r="C646" s="84" t="s">
        <v>415</v>
      </c>
      <c r="D646" s="31">
        <v>28</v>
      </c>
      <c r="E646" s="89">
        <v>0.1</v>
      </c>
      <c r="F646" s="142">
        <f t="shared" si="92"/>
        <v>30.800000000000004</v>
      </c>
      <c r="G646" s="43" t="s">
        <v>65</v>
      </c>
      <c r="H646" s="43"/>
      <c r="I646" s="43"/>
      <c r="J646" s="43"/>
      <c r="K646" s="159"/>
      <c r="L646" s="77">
        <f t="shared" si="93"/>
        <v>0</v>
      </c>
      <c r="M646" s="113"/>
    </row>
    <row r="647" spans="1:13" ht="15.75" x14ac:dyDescent="0.25">
      <c r="A647" s="98">
        <f>IF(F647&lt;&gt;"",1+MAX($A$7:A646),"")</f>
        <v>528</v>
      </c>
      <c r="B647" s="120"/>
      <c r="C647" s="84" t="s">
        <v>416</v>
      </c>
      <c r="D647" s="31">
        <v>10</v>
      </c>
      <c r="E647" s="89">
        <v>0.1</v>
      </c>
      <c r="F647" s="142">
        <f t="shared" si="92"/>
        <v>11</v>
      </c>
      <c r="G647" s="43" t="s">
        <v>65</v>
      </c>
      <c r="H647" s="43"/>
      <c r="I647" s="43"/>
      <c r="J647" s="43"/>
      <c r="K647" s="159"/>
      <c r="L647" s="77">
        <f t="shared" si="93"/>
        <v>0</v>
      </c>
      <c r="M647" s="113"/>
    </row>
    <row r="648" spans="1:13" ht="15.75" x14ac:dyDescent="0.25">
      <c r="A648" s="98">
        <f>IF(F648&lt;&gt;"",1+MAX($A$7:A647),"")</f>
        <v>529</v>
      </c>
      <c r="B648" s="120"/>
      <c r="C648" s="84" t="s">
        <v>417</v>
      </c>
      <c r="D648" s="31">
        <v>10</v>
      </c>
      <c r="E648" s="89">
        <v>0.1</v>
      </c>
      <c r="F648" s="142">
        <f t="shared" si="92"/>
        <v>11</v>
      </c>
      <c r="G648" s="43" t="s">
        <v>65</v>
      </c>
      <c r="H648" s="43"/>
      <c r="I648" s="43"/>
      <c r="J648" s="43"/>
      <c r="K648" s="159"/>
      <c r="L648" s="77">
        <f t="shared" si="93"/>
        <v>0</v>
      </c>
      <c r="M648" s="113"/>
    </row>
    <row r="649" spans="1:13" ht="15.75" x14ac:dyDescent="0.25">
      <c r="A649" s="98">
        <f>IF(F649&lt;&gt;"",1+MAX($A$7:A648),"")</f>
        <v>530</v>
      </c>
      <c r="B649" s="120"/>
      <c r="C649" s="84" t="s">
        <v>418</v>
      </c>
      <c r="D649" s="31">
        <v>60</v>
      </c>
      <c r="E649" s="89">
        <v>0.1</v>
      </c>
      <c r="F649" s="142">
        <f t="shared" si="92"/>
        <v>66</v>
      </c>
      <c r="G649" s="43" t="s">
        <v>65</v>
      </c>
      <c r="H649" s="43"/>
      <c r="I649" s="43"/>
      <c r="J649" s="43"/>
      <c r="K649" s="159"/>
      <c r="L649" s="77">
        <f t="shared" si="93"/>
        <v>0</v>
      </c>
      <c r="M649" s="113"/>
    </row>
    <row r="650" spans="1:13" ht="15.75" x14ac:dyDescent="0.25">
      <c r="A650" s="98">
        <f>IF(F650&lt;&gt;"",1+MAX($A$7:A649),"")</f>
        <v>531</v>
      </c>
      <c r="B650" s="120"/>
      <c r="C650" s="84" t="s">
        <v>419</v>
      </c>
      <c r="D650" s="31">
        <v>10</v>
      </c>
      <c r="E650" s="89">
        <v>0.1</v>
      </c>
      <c r="F650" s="142">
        <f t="shared" si="92"/>
        <v>11</v>
      </c>
      <c r="G650" s="43" t="s">
        <v>65</v>
      </c>
      <c r="H650" s="43"/>
      <c r="I650" s="43"/>
      <c r="J650" s="43"/>
      <c r="K650" s="159"/>
      <c r="L650" s="77">
        <f t="shared" si="93"/>
        <v>0</v>
      </c>
      <c r="M650" s="113"/>
    </row>
    <row r="651" spans="1:13" ht="15.75" x14ac:dyDescent="0.25">
      <c r="A651" s="98">
        <f>IF(F651&lt;&gt;"",1+MAX($A$7:A650),"")</f>
        <v>532</v>
      </c>
      <c r="B651" s="120"/>
      <c r="C651" s="84" t="s">
        <v>420</v>
      </c>
      <c r="D651" s="31">
        <v>80.930000000000007</v>
      </c>
      <c r="E651" s="89">
        <v>0.1</v>
      </c>
      <c r="F651" s="142">
        <f t="shared" si="92"/>
        <v>89.02300000000001</v>
      </c>
      <c r="G651" s="43" t="s">
        <v>65</v>
      </c>
      <c r="H651" s="43"/>
      <c r="I651" s="43"/>
      <c r="J651" s="43"/>
      <c r="K651" s="159"/>
      <c r="L651" s="77">
        <f t="shared" si="93"/>
        <v>0</v>
      </c>
      <c r="M651" s="113"/>
    </row>
    <row r="652" spans="1:13" ht="15.75" x14ac:dyDescent="0.25">
      <c r="A652" s="98">
        <f>IF(F652&lt;&gt;"",1+MAX($A$7:A651),"")</f>
        <v>533</v>
      </c>
      <c r="B652" s="120"/>
      <c r="C652" s="84" t="s">
        <v>421</v>
      </c>
      <c r="D652" s="31">
        <v>80</v>
      </c>
      <c r="E652" s="89">
        <v>0.1</v>
      </c>
      <c r="F652" s="142">
        <f t="shared" si="92"/>
        <v>88</v>
      </c>
      <c r="G652" s="43" t="s">
        <v>65</v>
      </c>
      <c r="H652" s="43"/>
      <c r="I652" s="43"/>
      <c r="J652" s="43"/>
      <c r="K652" s="159"/>
      <c r="L652" s="77">
        <f t="shared" si="93"/>
        <v>0</v>
      </c>
      <c r="M652" s="113"/>
    </row>
    <row r="653" spans="1:13" ht="15.75" x14ac:dyDescent="0.25">
      <c r="A653" s="98">
        <f>IF(F653&lt;&gt;"",1+MAX($A$7:A652),"")</f>
        <v>534</v>
      </c>
      <c r="B653" s="120"/>
      <c r="C653" s="84" t="s">
        <v>422</v>
      </c>
      <c r="D653" s="31">
        <v>10</v>
      </c>
      <c r="E653" s="89">
        <v>0.1</v>
      </c>
      <c r="F653" s="142">
        <f t="shared" si="92"/>
        <v>11</v>
      </c>
      <c r="G653" s="43" t="s">
        <v>65</v>
      </c>
      <c r="H653" s="43"/>
      <c r="I653" s="43"/>
      <c r="J653" s="43"/>
      <c r="K653" s="159"/>
      <c r="L653" s="77">
        <f t="shared" si="93"/>
        <v>0</v>
      </c>
      <c r="M653" s="113"/>
    </row>
    <row r="654" spans="1:13" ht="15.75" x14ac:dyDescent="0.25">
      <c r="A654" s="98">
        <f>IF(F654&lt;&gt;"",1+MAX($A$7:A653),"")</f>
        <v>535</v>
      </c>
      <c r="B654" s="120"/>
      <c r="C654" s="84" t="s">
        <v>423</v>
      </c>
      <c r="D654" s="31">
        <v>91.5</v>
      </c>
      <c r="E654" s="89">
        <v>0.1</v>
      </c>
      <c r="F654" s="142">
        <f t="shared" si="92"/>
        <v>100.65</v>
      </c>
      <c r="G654" s="43" t="s">
        <v>65</v>
      </c>
      <c r="H654" s="43"/>
      <c r="I654" s="43"/>
      <c r="J654" s="43"/>
      <c r="K654" s="159"/>
      <c r="L654" s="77">
        <f t="shared" si="93"/>
        <v>0</v>
      </c>
      <c r="M654" s="113"/>
    </row>
    <row r="655" spans="1:13" ht="15.75" x14ac:dyDescent="0.25">
      <c r="A655" s="98">
        <f>IF(F655&lt;&gt;"",1+MAX($A$7:A654),"")</f>
        <v>536</v>
      </c>
      <c r="B655" s="120"/>
      <c r="C655" s="84" t="s">
        <v>424</v>
      </c>
      <c r="D655" s="31">
        <v>300</v>
      </c>
      <c r="E655" s="89">
        <v>0.1</v>
      </c>
      <c r="F655" s="142">
        <f t="shared" si="92"/>
        <v>330</v>
      </c>
      <c r="G655" s="43" t="s">
        <v>65</v>
      </c>
      <c r="H655" s="43"/>
      <c r="I655" s="43"/>
      <c r="J655" s="43"/>
      <c r="K655" s="159"/>
      <c r="L655" s="77">
        <f t="shared" si="93"/>
        <v>0</v>
      </c>
      <c r="M655" s="113"/>
    </row>
    <row r="656" spans="1:13" ht="15.75" x14ac:dyDescent="0.25">
      <c r="A656" s="98">
        <f>IF(F656&lt;&gt;"",1+MAX($A$7:A655),"")</f>
        <v>537</v>
      </c>
      <c r="B656" s="120"/>
      <c r="C656" s="84" t="s">
        <v>425</v>
      </c>
      <c r="D656" s="31">
        <v>24.75</v>
      </c>
      <c r="E656" s="89">
        <v>0.1</v>
      </c>
      <c r="F656" s="142">
        <f t="shared" si="92"/>
        <v>27.225000000000001</v>
      </c>
      <c r="G656" s="43" t="s">
        <v>65</v>
      </c>
      <c r="H656" s="43"/>
      <c r="I656" s="43"/>
      <c r="J656" s="43"/>
      <c r="K656" s="159"/>
      <c r="L656" s="77">
        <f t="shared" si="93"/>
        <v>0</v>
      </c>
      <c r="M656" s="113"/>
    </row>
    <row r="657" spans="1:13" ht="15.75" x14ac:dyDescent="0.25">
      <c r="A657" s="98">
        <f>IF(F657&lt;&gt;"",1+MAX($A$7:A656),"")</f>
        <v>538</v>
      </c>
      <c r="B657" s="120"/>
      <c r="C657" s="84" t="s">
        <v>426</v>
      </c>
      <c r="D657" s="31">
        <v>80</v>
      </c>
      <c r="E657" s="89">
        <v>0.1</v>
      </c>
      <c r="F657" s="142">
        <f t="shared" si="92"/>
        <v>88</v>
      </c>
      <c r="G657" s="43" t="s">
        <v>65</v>
      </c>
      <c r="H657" s="43"/>
      <c r="I657" s="43"/>
      <c r="J657" s="43"/>
      <c r="K657" s="159"/>
      <c r="L657" s="77">
        <f t="shared" si="93"/>
        <v>0</v>
      </c>
      <c r="M657" s="113"/>
    </row>
    <row r="658" spans="1:13" ht="15.75" x14ac:dyDescent="0.25">
      <c r="A658" s="98">
        <f>IF(F658&lt;&gt;"",1+MAX($A$7:A657),"")</f>
        <v>539</v>
      </c>
      <c r="B658" s="120"/>
      <c r="C658" s="84" t="s">
        <v>427</v>
      </c>
      <c r="D658" s="31">
        <v>23.3</v>
      </c>
      <c r="E658" s="89">
        <v>0.1</v>
      </c>
      <c r="F658" s="142">
        <f t="shared" si="92"/>
        <v>25.630000000000003</v>
      </c>
      <c r="G658" s="43" t="s">
        <v>65</v>
      </c>
      <c r="H658" s="43"/>
      <c r="I658" s="43"/>
      <c r="J658" s="43"/>
      <c r="K658" s="159"/>
      <c r="L658" s="77">
        <f t="shared" si="93"/>
        <v>0</v>
      </c>
      <c r="M658" s="113"/>
    </row>
    <row r="659" spans="1:13" ht="15.75" x14ac:dyDescent="0.25">
      <c r="A659" s="98">
        <f>IF(F659&lt;&gt;"",1+MAX($A$7:A658),"")</f>
        <v>540</v>
      </c>
      <c r="B659" s="120"/>
      <c r="C659" s="84" t="s">
        <v>428</v>
      </c>
      <c r="D659" s="31">
        <v>10</v>
      </c>
      <c r="E659" s="89">
        <v>0.1</v>
      </c>
      <c r="F659" s="142">
        <f t="shared" si="92"/>
        <v>11</v>
      </c>
      <c r="G659" s="43" t="s">
        <v>65</v>
      </c>
      <c r="H659" s="43"/>
      <c r="I659" s="43"/>
      <c r="J659" s="43"/>
      <c r="K659" s="159"/>
      <c r="L659" s="77">
        <f t="shared" si="93"/>
        <v>0</v>
      </c>
      <c r="M659" s="113"/>
    </row>
    <row r="660" spans="1:13" ht="15.75" x14ac:dyDescent="0.25">
      <c r="A660" s="98">
        <f>IF(F660&lt;&gt;"",1+MAX($A$7:A659),"")</f>
        <v>541</v>
      </c>
      <c r="B660" s="120"/>
      <c r="C660" s="84" t="s">
        <v>429</v>
      </c>
      <c r="D660" s="31">
        <v>30</v>
      </c>
      <c r="E660" s="89">
        <v>0.1</v>
      </c>
      <c r="F660" s="142">
        <f t="shared" si="92"/>
        <v>33</v>
      </c>
      <c r="G660" s="43" t="s">
        <v>65</v>
      </c>
      <c r="H660" s="43"/>
      <c r="I660" s="43"/>
      <c r="J660" s="43"/>
      <c r="K660" s="159"/>
      <c r="L660" s="77">
        <f t="shared" si="93"/>
        <v>0</v>
      </c>
      <c r="M660" s="113"/>
    </row>
    <row r="661" spans="1:13" ht="15.75" x14ac:dyDescent="0.25">
      <c r="A661" s="98">
        <f>IF(F661&lt;&gt;"",1+MAX($A$7:A660),"")</f>
        <v>542</v>
      </c>
      <c r="B661" s="120"/>
      <c r="C661" s="84" t="s">
        <v>430</v>
      </c>
      <c r="D661" s="31">
        <v>111</v>
      </c>
      <c r="E661" s="89">
        <v>0.1</v>
      </c>
      <c r="F661" s="142">
        <f t="shared" si="92"/>
        <v>122.10000000000001</v>
      </c>
      <c r="G661" s="43" t="s">
        <v>65</v>
      </c>
      <c r="H661" s="43"/>
      <c r="I661" s="43"/>
      <c r="J661" s="43"/>
      <c r="K661" s="159"/>
      <c r="L661" s="77">
        <f t="shared" si="93"/>
        <v>0</v>
      </c>
      <c r="M661" s="113"/>
    </row>
    <row r="662" spans="1:13" ht="15.75" x14ac:dyDescent="0.25">
      <c r="A662" s="98">
        <f>IF(F662&lt;&gt;"",1+MAX($A$7:A661),"")</f>
        <v>543</v>
      </c>
      <c r="B662" s="120"/>
      <c r="C662" s="84" t="s">
        <v>431</v>
      </c>
      <c r="D662" s="31">
        <v>600</v>
      </c>
      <c r="E662" s="89">
        <v>0.1</v>
      </c>
      <c r="F662" s="142">
        <f t="shared" si="92"/>
        <v>660</v>
      </c>
      <c r="G662" s="43" t="s">
        <v>65</v>
      </c>
      <c r="H662" s="43"/>
      <c r="I662" s="43"/>
      <c r="J662" s="43"/>
      <c r="K662" s="159"/>
      <c r="L662" s="77">
        <f t="shared" si="93"/>
        <v>0</v>
      </c>
      <c r="M662" s="113"/>
    </row>
    <row r="663" spans="1:13" ht="15.75" x14ac:dyDescent="0.25">
      <c r="A663" s="98">
        <f>IF(F663&lt;&gt;"",1+MAX($A$7:A662),"")</f>
        <v>544</v>
      </c>
      <c r="B663" s="120"/>
      <c r="C663" s="84" t="s">
        <v>432</v>
      </c>
      <c r="D663" s="31">
        <v>120</v>
      </c>
      <c r="E663" s="89">
        <v>0.1</v>
      </c>
      <c r="F663" s="142">
        <f t="shared" si="92"/>
        <v>132</v>
      </c>
      <c r="G663" s="43" t="s">
        <v>65</v>
      </c>
      <c r="H663" s="43"/>
      <c r="I663" s="43"/>
      <c r="J663" s="43"/>
      <c r="K663" s="159"/>
      <c r="L663" s="77">
        <f t="shared" si="93"/>
        <v>0</v>
      </c>
      <c r="M663" s="113"/>
    </row>
    <row r="664" spans="1:13" ht="15.75" x14ac:dyDescent="0.25">
      <c r="A664" s="98">
        <f>IF(F664&lt;&gt;"",1+MAX($A$7:A663),"")</f>
        <v>545</v>
      </c>
      <c r="B664" s="120"/>
      <c r="C664" s="84" t="s">
        <v>433</v>
      </c>
      <c r="D664" s="31">
        <v>520</v>
      </c>
      <c r="E664" s="89">
        <v>0.1</v>
      </c>
      <c r="F664" s="142">
        <f t="shared" si="92"/>
        <v>572</v>
      </c>
      <c r="G664" s="43" t="s">
        <v>65</v>
      </c>
      <c r="H664" s="43"/>
      <c r="I664" s="43"/>
      <c r="J664" s="43"/>
      <c r="K664" s="159"/>
      <c r="L664" s="77">
        <f t="shared" si="93"/>
        <v>0</v>
      </c>
      <c r="M664" s="113"/>
    </row>
    <row r="665" spans="1:13" ht="15.75" x14ac:dyDescent="0.25">
      <c r="A665" s="98">
        <f>IF(F665&lt;&gt;"",1+MAX($A$7:A664),"")</f>
        <v>546</v>
      </c>
      <c r="B665" s="120"/>
      <c r="C665" s="84" t="s">
        <v>434</v>
      </c>
      <c r="D665" s="31">
        <v>180</v>
      </c>
      <c r="E665" s="89">
        <v>0.1</v>
      </c>
      <c r="F665" s="142">
        <f t="shared" si="92"/>
        <v>198.00000000000003</v>
      </c>
      <c r="G665" s="43" t="s">
        <v>65</v>
      </c>
      <c r="H665" s="43"/>
      <c r="I665" s="43"/>
      <c r="J665" s="43"/>
      <c r="K665" s="159"/>
      <c r="L665" s="77">
        <f t="shared" si="93"/>
        <v>0</v>
      </c>
      <c r="M665" s="113"/>
    </row>
    <row r="666" spans="1:13" ht="15.75" x14ac:dyDescent="0.25">
      <c r="A666" s="98">
        <f>IF(F666&lt;&gt;"",1+MAX($A$7:A665),"")</f>
        <v>547</v>
      </c>
      <c r="B666" s="120"/>
      <c r="C666" s="84" t="s">
        <v>435</v>
      </c>
      <c r="D666" s="31">
        <v>90</v>
      </c>
      <c r="E666" s="89">
        <v>0.1</v>
      </c>
      <c r="F666" s="142">
        <f t="shared" si="92"/>
        <v>99.000000000000014</v>
      </c>
      <c r="G666" s="43" t="s">
        <v>65</v>
      </c>
      <c r="H666" s="43"/>
      <c r="I666" s="43"/>
      <c r="J666" s="43"/>
      <c r="K666" s="159"/>
      <c r="L666" s="77">
        <f t="shared" si="93"/>
        <v>0</v>
      </c>
      <c r="M666" s="113"/>
    </row>
    <row r="667" spans="1:13" ht="15.75" x14ac:dyDescent="0.25">
      <c r="A667" s="98">
        <f>IF(F667&lt;&gt;"",1+MAX($A$7:A666),"")</f>
        <v>548</v>
      </c>
      <c r="B667" s="120"/>
      <c r="C667" s="84" t="s">
        <v>436</v>
      </c>
      <c r="D667" s="31">
        <v>190</v>
      </c>
      <c r="E667" s="89">
        <v>0.1</v>
      </c>
      <c r="F667" s="142">
        <f t="shared" si="92"/>
        <v>209.00000000000003</v>
      </c>
      <c r="G667" s="43" t="s">
        <v>65</v>
      </c>
      <c r="H667" s="43"/>
      <c r="I667" s="43"/>
      <c r="J667" s="43"/>
      <c r="K667" s="159"/>
      <c r="L667" s="77">
        <f t="shared" si="93"/>
        <v>0</v>
      </c>
      <c r="M667" s="113"/>
    </row>
    <row r="668" spans="1:13" ht="15.75" x14ac:dyDescent="0.25">
      <c r="A668" s="98">
        <f>IF(F668&lt;&gt;"",1+MAX($A$7:A667),"")</f>
        <v>549</v>
      </c>
      <c r="B668" s="120"/>
      <c r="C668" s="84" t="s">
        <v>437</v>
      </c>
      <c r="D668" s="31">
        <v>40</v>
      </c>
      <c r="E668" s="89">
        <v>0.1</v>
      </c>
      <c r="F668" s="142">
        <f t="shared" si="92"/>
        <v>44</v>
      </c>
      <c r="G668" s="43" t="s">
        <v>65</v>
      </c>
      <c r="H668" s="43"/>
      <c r="I668" s="43"/>
      <c r="J668" s="43"/>
      <c r="K668" s="159"/>
      <c r="L668" s="77">
        <f t="shared" si="93"/>
        <v>0</v>
      </c>
      <c r="M668" s="113"/>
    </row>
    <row r="669" spans="1:13" ht="15.75" x14ac:dyDescent="0.25">
      <c r="A669" s="98">
        <f>IF(F669&lt;&gt;"",1+MAX($A$7:A668),"")</f>
        <v>550</v>
      </c>
      <c r="B669" s="120"/>
      <c r="C669" s="84" t="s">
        <v>438</v>
      </c>
      <c r="D669" s="31">
        <v>30</v>
      </c>
      <c r="E669" s="89">
        <v>0.1</v>
      </c>
      <c r="F669" s="142">
        <f t="shared" si="92"/>
        <v>33</v>
      </c>
      <c r="G669" s="43" t="s">
        <v>65</v>
      </c>
      <c r="H669" s="43"/>
      <c r="I669" s="43"/>
      <c r="J669" s="43"/>
      <c r="K669" s="159"/>
      <c r="L669" s="77">
        <f t="shared" si="93"/>
        <v>0</v>
      </c>
      <c r="M669" s="113"/>
    </row>
    <row r="670" spans="1:13" ht="15.75" x14ac:dyDescent="0.25">
      <c r="A670" s="98">
        <f>IF(F670&lt;&gt;"",1+MAX($A$7:A669),"")</f>
        <v>551</v>
      </c>
      <c r="B670" s="120"/>
      <c r="C670" s="84" t="s">
        <v>439</v>
      </c>
      <c r="D670" s="31">
        <v>32.57</v>
      </c>
      <c r="E670" s="89">
        <v>0.1</v>
      </c>
      <c r="F670" s="142">
        <f t="shared" si="92"/>
        <v>35.827000000000005</v>
      </c>
      <c r="G670" s="43" t="s">
        <v>65</v>
      </c>
      <c r="H670" s="43"/>
      <c r="I670" s="43"/>
      <c r="J670" s="43"/>
      <c r="K670" s="159"/>
      <c r="L670" s="77">
        <f t="shared" si="93"/>
        <v>0</v>
      </c>
      <c r="M670" s="113"/>
    </row>
    <row r="671" spans="1:13" ht="15.75" x14ac:dyDescent="0.25">
      <c r="A671" s="98">
        <f>IF(F671&lt;&gt;"",1+MAX($A$7:A670),"")</f>
        <v>552</v>
      </c>
      <c r="B671" s="120"/>
      <c r="C671" s="84" t="s">
        <v>440</v>
      </c>
      <c r="D671" s="31">
        <v>20</v>
      </c>
      <c r="E671" s="89">
        <v>0.1</v>
      </c>
      <c r="F671" s="142">
        <f t="shared" si="92"/>
        <v>22</v>
      </c>
      <c r="G671" s="43" t="s">
        <v>65</v>
      </c>
      <c r="H671" s="43"/>
      <c r="I671" s="43"/>
      <c r="J671" s="43"/>
      <c r="K671" s="159"/>
      <c r="L671" s="77">
        <f t="shared" si="93"/>
        <v>0</v>
      </c>
      <c r="M671" s="113"/>
    </row>
    <row r="672" spans="1:13" ht="15.75" x14ac:dyDescent="0.25">
      <c r="A672" s="98">
        <f>IF(F672&lt;&gt;"",1+MAX($A$7:A671),"")</f>
        <v>553</v>
      </c>
      <c r="B672" s="120"/>
      <c r="C672" s="84" t="s">
        <v>441</v>
      </c>
      <c r="D672" s="31">
        <v>10</v>
      </c>
      <c r="E672" s="89">
        <v>0.1</v>
      </c>
      <c r="F672" s="142">
        <f t="shared" si="92"/>
        <v>11</v>
      </c>
      <c r="G672" s="43" t="s">
        <v>65</v>
      </c>
      <c r="H672" s="43"/>
      <c r="I672" s="43"/>
      <c r="J672" s="43"/>
      <c r="K672" s="159"/>
      <c r="L672" s="77">
        <f t="shared" si="93"/>
        <v>0</v>
      </c>
      <c r="M672" s="113"/>
    </row>
    <row r="673" spans="1:13" ht="15.75" x14ac:dyDescent="0.25">
      <c r="A673" s="98">
        <f>IF(F673&lt;&gt;"",1+MAX($A$7:A672),"")</f>
        <v>554</v>
      </c>
      <c r="B673" s="120"/>
      <c r="C673" s="84" t="s">
        <v>442</v>
      </c>
      <c r="D673" s="31">
        <v>41.35</v>
      </c>
      <c r="E673" s="89">
        <v>0.1</v>
      </c>
      <c r="F673" s="142">
        <f t="shared" si="92"/>
        <v>45.485000000000007</v>
      </c>
      <c r="G673" s="43" t="s">
        <v>65</v>
      </c>
      <c r="H673" s="43"/>
      <c r="I673" s="43"/>
      <c r="J673" s="43"/>
      <c r="K673" s="159"/>
      <c r="L673" s="77">
        <f t="shared" si="93"/>
        <v>0</v>
      </c>
      <c r="M673" s="113"/>
    </row>
    <row r="674" spans="1:13" ht="15.75" x14ac:dyDescent="0.25">
      <c r="A674" s="98">
        <f>IF(F674&lt;&gt;"",1+MAX($A$7:A673),"")</f>
        <v>555</v>
      </c>
      <c r="B674" s="120"/>
      <c r="C674" s="84" t="s">
        <v>443</v>
      </c>
      <c r="D674" s="31">
        <v>21.95</v>
      </c>
      <c r="E674" s="89">
        <v>0.1</v>
      </c>
      <c r="F674" s="142">
        <f t="shared" si="92"/>
        <v>24.145</v>
      </c>
      <c r="G674" s="43" t="s">
        <v>65</v>
      </c>
      <c r="H674" s="43"/>
      <c r="I674" s="43"/>
      <c r="J674" s="43"/>
      <c r="K674" s="159"/>
      <c r="L674" s="77">
        <f t="shared" si="93"/>
        <v>0</v>
      </c>
      <c r="M674" s="113"/>
    </row>
    <row r="675" spans="1:13" ht="15.75" x14ac:dyDescent="0.25">
      <c r="A675" s="98">
        <f>IF(F675&lt;&gt;"",1+MAX($A$7:A674),"")</f>
        <v>556</v>
      </c>
      <c r="B675" s="120"/>
      <c r="C675" s="84" t="s">
        <v>444</v>
      </c>
      <c r="D675" s="31">
        <v>470</v>
      </c>
      <c r="E675" s="89">
        <v>0.1</v>
      </c>
      <c r="F675" s="142">
        <f t="shared" si="92"/>
        <v>517</v>
      </c>
      <c r="G675" s="43" t="s">
        <v>65</v>
      </c>
      <c r="H675" s="43"/>
      <c r="I675" s="43"/>
      <c r="J675" s="43"/>
      <c r="K675" s="159"/>
      <c r="L675" s="77">
        <f t="shared" si="93"/>
        <v>0</v>
      </c>
      <c r="M675" s="113"/>
    </row>
    <row r="676" spans="1:13" ht="15.75" x14ac:dyDescent="0.25">
      <c r="A676" s="98">
        <f>IF(F676&lt;&gt;"",1+MAX($A$7:A675),"")</f>
        <v>557</v>
      </c>
      <c r="B676" s="120"/>
      <c r="C676" s="84" t="s">
        <v>445</v>
      </c>
      <c r="D676" s="31">
        <v>90</v>
      </c>
      <c r="E676" s="89">
        <v>0.1</v>
      </c>
      <c r="F676" s="142">
        <f t="shared" si="92"/>
        <v>99.000000000000014</v>
      </c>
      <c r="G676" s="43" t="s">
        <v>65</v>
      </c>
      <c r="H676" s="43"/>
      <c r="I676" s="43"/>
      <c r="J676" s="43"/>
      <c r="K676" s="159"/>
      <c r="L676" s="77">
        <f t="shared" si="93"/>
        <v>0</v>
      </c>
      <c r="M676" s="113"/>
    </row>
    <row r="677" spans="1:13" ht="15.75" x14ac:dyDescent="0.25">
      <c r="A677" s="98">
        <f>IF(F677&lt;&gt;"",1+MAX($A$7:A676),"")</f>
        <v>558</v>
      </c>
      <c r="B677" s="120"/>
      <c r="C677" s="84" t="s">
        <v>446</v>
      </c>
      <c r="D677" s="31">
        <v>26.1</v>
      </c>
      <c r="E677" s="89">
        <v>0.1</v>
      </c>
      <c r="F677" s="142">
        <f t="shared" si="92"/>
        <v>28.710000000000004</v>
      </c>
      <c r="G677" s="43" t="s">
        <v>65</v>
      </c>
      <c r="H677" s="43"/>
      <c r="I677" s="43"/>
      <c r="J677" s="43"/>
      <c r="K677" s="159"/>
      <c r="L677" s="77">
        <f t="shared" si="93"/>
        <v>0</v>
      </c>
      <c r="M677" s="113"/>
    </row>
    <row r="678" spans="1:13" ht="15.75" x14ac:dyDescent="0.25">
      <c r="A678" s="98">
        <f>IF(F678&lt;&gt;"",1+MAX($A$7:A677),"")</f>
        <v>559</v>
      </c>
      <c r="B678" s="120"/>
      <c r="C678" s="84" t="s">
        <v>464</v>
      </c>
      <c r="D678" s="31">
        <f>870+360</f>
        <v>1230</v>
      </c>
      <c r="E678" s="89">
        <v>0.1</v>
      </c>
      <c r="F678" s="142">
        <f t="shared" si="92"/>
        <v>1353</v>
      </c>
      <c r="G678" s="43" t="s">
        <v>65</v>
      </c>
      <c r="H678" s="43"/>
      <c r="I678" s="43"/>
      <c r="J678" s="43"/>
      <c r="K678" s="159"/>
      <c r="L678" s="77">
        <f t="shared" si="93"/>
        <v>0</v>
      </c>
      <c r="M678" s="113"/>
    </row>
    <row r="679" spans="1:13" ht="15.75" x14ac:dyDescent="0.25">
      <c r="A679" s="98">
        <f>IF(F679&lt;&gt;"",1+MAX($A$7:A678),"")</f>
        <v>560</v>
      </c>
      <c r="B679" s="120"/>
      <c r="C679" s="84" t="s">
        <v>465</v>
      </c>
      <c r="D679" s="31">
        <v>30</v>
      </c>
      <c r="E679" s="89">
        <v>0.1</v>
      </c>
      <c r="F679" s="142">
        <f t="shared" si="92"/>
        <v>33</v>
      </c>
      <c r="G679" s="43" t="s">
        <v>65</v>
      </c>
      <c r="H679" s="43"/>
      <c r="I679" s="43"/>
      <c r="J679" s="43"/>
      <c r="K679" s="159"/>
      <c r="L679" s="77">
        <f t="shared" si="93"/>
        <v>0</v>
      </c>
      <c r="M679" s="113"/>
    </row>
    <row r="680" spans="1:13" ht="15.75" x14ac:dyDescent="0.25">
      <c r="A680" s="98">
        <f>IF(F680&lt;&gt;"",1+MAX($A$7:A679),"")</f>
        <v>561</v>
      </c>
      <c r="B680" s="120"/>
      <c r="C680" s="84" t="s">
        <v>466</v>
      </c>
      <c r="D680" s="31">
        <v>40</v>
      </c>
      <c r="E680" s="89">
        <v>0.1</v>
      </c>
      <c r="F680" s="142">
        <f t="shared" si="92"/>
        <v>44</v>
      </c>
      <c r="G680" s="43" t="s">
        <v>65</v>
      </c>
      <c r="H680" s="43"/>
      <c r="I680" s="43"/>
      <c r="J680" s="43"/>
      <c r="K680" s="159"/>
      <c r="L680" s="77">
        <f t="shared" si="93"/>
        <v>0</v>
      </c>
      <c r="M680" s="113"/>
    </row>
    <row r="681" spans="1:13" ht="15.75" x14ac:dyDescent="0.25">
      <c r="A681" s="98">
        <f>IF(F681&lt;&gt;"",1+MAX($A$7:A680),"")</f>
        <v>562</v>
      </c>
      <c r="B681" s="120"/>
      <c r="C681" s="84" t="s">
        <v>467</v>
      </c>
      <c r="D681" s="31">
        <v>20</v>
      </c>
      <c r="E681" s="89">
        <v>0.1</v>
      </c>
      <c r="F681" s="142">
        <f t="shared" si="92"/>
        <v>22</v>
      </c>
      <c r="G681" s="43" t="s">
        <v>65</v>
      </c>
      <c r="H681" s="43"/>
      <c r="I681" s="43"/>
      <c r="J681" s="43"/>
      <c r="K681" s="159"/>
      <c r="L681" s="77">
        <f t="shared" si="93"/>
        <v>0</v>
      </c>
      <c r="M681" s="113"/>
    </row>
    <row r="682" spans="1:13" ht="15.75" x14ac:dyDescent="0.25">
      <c r="A682" s="98">
        <f>IF(F682&lt;&gt;"",1+MAX($A$7:A681),"")</f>
        <v>563</v>
      </c>
      <c r="B682" s="120"/>
      <c r="C682" s="84" t="s">
        <v>467</v>
      </c>
      <c r="D682" s="31">
        <v>10</v>
      </c>
      <c r="E682" s="89">
        <v>0.1</v>
      </c>
      <c r="F682" s="142">
        <f t="shared" si="92"/>
        <v>11</v>
      </c>
      <c r="G682" s="43" t="s">
        <v>65</v>
      </c>
      <c r="H682" s="43"/>
      <c r="I682" s="43"/>
      <c r="J682" s="43"/>
      <c r="K682" s="159"/>
      <c r="L682" s="77">
        <f t="shared" si="93"/>
        <v>0</v>
      </c>
      <c r="M682" s="113"/>
    </row>
    <row r="683" spans="1:13" ht="15.75" x14ac:dyDescent="0.25">
      <c r="A683" s="98">
        <f>IF(F683&lt;&gt;"",1+MAX($A$7:A682),"")</f>
        <v>564</v>
      </c>
      <c r="B683" s="120"/>
      <c r="C683" s="84" t="s">
        <v>468</v>
      </c>
      <c r="D683" s="31">
        <v>179.04</v>
      </c>
      <c r="E683" s="89">
        <v>0.1</v>
      </c>
      <c r="F683" s="142">
        <f t="shared" si="92"/>
        <v>196.94400000000002</v>
      </c>
      <c r="G683" s="43" t="s">
        <v>65</v>
      </c>
      <c r="H683" s="43"/>
      <c r="I683" s="43"/>
      <c r="J683" s="43"/>
      <c r="K683" s="159"/>
      <c r="L683" s="77">
        <f t="shared" si="93"/>
        <v>0</v>
      </c>
      <c r="M683" s="113"/>
    </row>
    <row r="684" spans="1:13" ht="15.75" x14ac:dyDescent="0.25">
      <c r="A684" s="98">
        <f>IF(F684&lt;&gt;"",1+MAX($A$7:A683),"")</f>
        <v>565</v>
      </c>
      <c r="B684" s="120"/>
      <c r="C684" s="84" t="s">
        <v>469</v>
      </c>
      <c r="D684" s="31">
        <v>98.17</v>
      </c>
      <c r="E684" s="89">
        <v>0.1</v>
      </c>
      <c r="F684" s="142">
        <f t="shared" si="92"/>
        <v>107.98700000000001</v>
      </c>
      <c r="G684" s="43" t="s">
        <v>65</v>
      </c>
      <c r="H684" s="43"/>
      <c r="I684" s="43"/>
      <c r="J684" s="43"/>
      <c r="K684" s="159"/>
      <c r="L684" s="77">
        <f t="shared" si="93"/>
        <v>0</v>
      </c>
      <c r="M684" s="113"/>
    </row>
    <row r="685" spans="1:13" ht="15.75" x14ac:dyDescent="0.25">
      <c r="A685" s="98">
        <f>IF(F685&lt;&gt;"",1+MAX($A$7:A684),"")</f>
        <v>566</v>
      </c>
      <c r="B685" s="120"/>
      <c r="C685" s="84" t="s">
        <v>470</v>
      </c>
      <c r="D685" s="31">
        <v>2646.62</v>
      </c>
      <c r="E685" s="89">
        <v>0.1</v>
      </c>
      <c r="F685" s="142">
        <f t="shared" si="92"/>
        <v>2911.2820000000002</v>
      </c>
      <c r="G685" s="43" t="s">
        <v>65</v>
      </c>
      <c r="H685" s="43"/>
      <c r="I685" s="43"/>
      <c r="J685" s="43"/>
      <c r="K685" s="159"/>
      <c r="L685" s="77">
        <f t="shared" si="93"/>
        <v>0</v>
      </c>
      <c r="M685" s="113"/>
    </row>
    <row r="686" spans="1:13" ht="15.75" x14ac:dyDescent="0.25">
      <c r="A686" s="98">
        <f>IF(F686&lt;&gt;"",1+MAX($A$7:A685),"")</f>
        <v>567</v>
      </c>
      <c r="B686" s="120"/>
      <c r="C686" s="84" t="s">
        <v>471</v>
      </c>
      <c r="D686" s="31">
        <v>76.989999999999995</v>
      </c>
      <c r="E686" s="89">
        <v>0.1</v>
      </c>
      <c r="F686" s="142">
        <f t="shared" si="92"/>
        <v>84.689000000000007</v>
      </c>
      <c r="G686" s="43" t="s">
        <v>65</v>
      </c>
      <c r="H686" s="43"/>
      <c r="I686" s="43"/>
      <c r="J686" s="43"/>
      <c r="K686" s="159"/>
      <c r="L686" s="77">
        <f t="shared" si="93"/>
        <v>0</v>
      </c>
      <c r="M686" s="113"/>
    </row>
    <row r="687" spans="1:13" ht="15.75" x14ac:dyDescent="0.25">
      <c r="A687" s="98">
        <f>IF(F687&lt;&gt;"",1+MAX($A$7:A686),"")</f>
        <v>568</v>
      </c>
      <c r="B687" s="120"/>
      <c r="C687" s="84" t="s">
        <v>472</v>
      </c>
      <c r="D687" s="31">
        <v>1390</v>
      </c>
      <c r="E687" s="89">
        <v>0.1</v>
      </c>
      <c r="F687" s="142">
        <f t="shared" si="92"/>
        <v>1529.0000000000002</v>
      </c>
      <c r="G687" s="43" t="s">
        <v>65</v>
      </c>
      <c r="H687" s="43"/>
      <c r="I687" s="43"/>
      <c r="J687" s="43"/>
      <c r="K687" s="159"/>
      <c r="L687" s="77">
        <f t="shared" si="93"/>
        <v>0</v>
      </c>
      <c r="M687" s="113"/>
    </row>
    <row r="688" spans="1:13" ht="15.75" x14ac:dyDescent="0.25">
      <c r="A688" s="98">
        <f>IF(F688&lt;&gt;"",1+MAX($A$7:A687),"")</f>
        <v>569</v>
      </c>
      <c r="B688" s="120"/>
      <c r="C688" s="84" t="s">
        <v>475</v>
      </c>
      <c r="D688" s="31">
        <v>91.58</v>
      </c>
      <c r="E688" s="89">
        <v>0.1</v>
      </c>
      <c r="F688" s="142">
        <f t="shared" si="92"/>
        <v>100.738</v>
      </c>
      <c r="G688" s="43" t="s">
        <v>65</v>
      </c>
      <c r="H688" s="43"/>
      <c r="I688" s="43"/>
      <c r="J688" s="43"/>
      <c r="K688" s="159"/>
      <c r="L688" s="77">
        <f t="shared" si="93"/>
        <v>0</v>
      </c>
      <c r="M688" s="113"/>
    </row>
    <row r="689" spans="1:13" ht="15.75" x14ac:dyDescent="0.25">
      <c r="A689" s="98">
        <f>IF(F689&lt;&gt;"",1+MAX($A$7:A688),"")</f>
        <v>570</v>
      </c>
      <c r="B689" s="120"/>
      <c r="C689" s="84" t="s">
        <v>476</v>
      </c>
      <c r="D689" s="31">
        <v>68.25</v>
      </c>
      <c r="E689" s="89">
        <v>0.1</v>
      </c>
      <c r="F689" s="142">
        <f t="shared" si="92"/>
        <v>75.075000000000003</v>
      </c>
      <c r="G689" s="43" t="s">
        <v>65</v>
      </c>
      <c r="H689" s="43"/>
      <c r="I689" s="43"/>
      <c r="J689" s="43"/>
      <c r="K689" s="159"/>
      <c r="L689" s="77">
        <f t="shared" si="93"/>
        <v>0</v>
      </c>
      <c r="M689" s="113"/>
    </row>
    <row r="690" spans="1:13" ht="15.75" x14ac:dyDescent="0.25">
      <c r="A690" s="98">
        <f>IF(F690&lt;&gt;"",1+MAX($A$7:A689),"")</f>
        <v>571</v>
      </c>
      <c r="B690" s="120"/>
      <c r="C690" s="84" t="s">
        <v>482</v>
      </c>
      <c r="D690" s="31">
        <v>444</v>
      </c>
      <c r="E690" s="89">
        <v>0.1</v>
      </c>
      <c r="F690" s="142">
        <f t="shared" si="92"/>
        <v>488.40000000000003</v>
      </c>
      <c r="G690" s="43" t="s">
        <v>65</v>
      </c>
      <c r="H690" s="43"/>
      <c r="I690" s="43"/>
      <c r="J690" s="43"/>
      <c r="K690" s="159"/>
      <c r="L690" s="77">
        <f t="shared" si="93"/>
        <v>0</v>
      </c>
      <c r="M690" s="113"/>
    </row>
    <row r="691" spans="1:13" ht="15.75" x14ac:dyDescent="0.25">
      <c r="A691" s="98">
        <f>IF(F691&lt;&gt;"",1+MAX($A$7:A690),"")</f>
        <v>572</v>
      </c>
      <c r="B691" s="120"/>
      <c r="C691" s="84" t="s">
        <v>483</v>
      </c>
      <c r="D691" s="31">
        <v>160.85</v>
      </c>
      <c r="E691" s="89">
        <v>0.1</v>
      </c>
      <c r="F691" s="142">
        <f t="shared" si="92"/>
        <v>176.935</v>
      </c>
      <c r="G691" s="43" t="s">
        <v>65</v>
      </c>
      <c r="H691" s="43"/>
      <c r="I691" s="43"/>
      <c r="J691" s="43"/>
      <c r="K691" s="159"/>
      <c r="L691" s="77">
        <f t="shared" si="93"/>
        <v>0</v>
      </c>
      <c r="M691" s="113"/>
    </row>
    <row r="692" spans="1:13" ht="15.75" x14ac:dyDescent="0.25">
      <c r="A692" s="98">
        <f>IF(F692&lt;&gt;"",1+MAX($A$7:A691),"")</f>
        <v>573</v>
      </c>
      <c r="B692" s="120"/>
      <c r="C692" s="84" t="s">
        <v>484</v>
      </c>
      <c r="D692" s="31">
        <v>288.87</v>
      </c>
      <c r="E692" s="89">
        <v>0.1</v>
      </c>
      <c r="F692" s="142">
        <f t="shared" si="92"/>
        <v>317.75700000000001</v>
      </c>
      <c r="G692" s="43" t="s">
        <v>65</v>
      </c>
      <c r="H692" s="43"/>
      <c r="I692" s="43"/>
      <c r="J692" s="43"/>
      <c r="K692" s="159"/>
      <c r="L692" s="77">
        <f t="shared" si="93"/>
        <v>0</v>
      </c>
      <c r="M692" s="113"/>
    </row>
    <row r="693" spans="1:13" ht="15.75" x14ac:dyDescent="0.25">
      <c r="A693" s="98">
        <f>IF(F693&lt;&gt;"",1+MAX($A$7:A692),"")</f>
        <v>574</v>
      </c>
      <c r="B693" s="120"/>
      <c r="C693" s="84" t="s">
        <v>485</v>
      </c>
      <c r="D693" s="31">
        <v>214.63</v>
      </c>
      <c r="E693" s="89">
        <v>0.1</v>
      </c>
      <c r="F693" s="142">
        <f t="shared" si="92"/>
        <v>236.09300000000002</v>
      </c>
      <c r="G693" s="43" t="s">
        <v>65</v>
      </c>
      <c r="H693" s="43"/>
      <c r="I693" s="43"/>
      <c r="J693" s="43"/>
      <c r="K693" s="159"/>
      <c r="L693" s="77">
        <f t="shared" si="93"/>
        <v>0</v>
      </c>
      <c r="M693" s="113"/>
    </row>
    <row r="694" spans="1:13" ht="15.75" x14ac:dyDescent="0.25">
      <c r="A694" s="98"/>
      <c r="B694" s="120"/>
      <c r="C694" s="85"/>
      <c r="D694" s="31"/>
      <c r="E694" s="89"/>
      <c r="F694" s="142"/>
      <c r="G694" s="43"/>
      <c r="H694" s="43"/>
      <c r="I694" s="43"/>
      <c r="J694" s="43"/>
      <c r="K694" s="159"/>
      <c r="L694" s="117"/>
      <c r="M694" s="113"/>
    </row>
    <row r="695" spans="1:13" ht="15.75" x14ac:dyDescent="0.25">
      <c r="A695" s="123" t="str">
        <f>IF(F695&lt;&gt;"",1+MAX($A$7:A694),"")</f>
        <v/>
      </c>
      <c r="B695" s="135"/>
      <c r="C695" s="86" t="s">
        <v>447</v>
      </c>
      <c r="D695" s="31"/>
      <c r="E695" s="8"/>
      <c r="F695" s="31"/>
      <c r="G695" s="29"/>
      <c r="H695" s="29"/>
      <c r="I695" s="29"/>
      <c r="J695" s="29"/>
      <c r="K695" s="158"/>
      <c r="L695" s="101"/>
      <c r="M695" s="113"/>
    </row>
    <row r="696" spans="1:13" ht="15.75" x14ac:dyDescent="0.25">
      <c r="A696" s="98">
        <f>IF(F696&lt;&gt;"",1+MAX($A$7:A695),"")</f>
        <v>575</v>
      </c>
      <c r="B696" s="120"/>
      <c r="C696" s="84" t="s">
        <v>448</v>
      </c>
      <c r="D696" s="31">
        <v>1</v>
      </c>
      <c r="E696" s="8">
        <v>0</v>
      </c>
      <c r="F696" s="31">
        <f t="shared" ref="F696:F722" si="94">D696*(1+E696)</f>
        <v>1</v>
      </c>
      <c r="G696" s="43" t="s">
        <v>66</v>
      </c>
      <c r="H696" s="43"/>
      <c r="I696" s="43"/>
      <c r="J696" s="43"/>
      <c r="K696" s="162"/>
      <c r="L696" s="101">
        <v>0</v>
      </c>
      <c r="M696" s="113"/>
    </row>
    <row r="697" spans="1:13" ht="15.75" x14ac:dyDescent="0.25">
      <c r="A697" s="98">
        <f>IF(F697&lt;&gt;"",1+MAX($A$7:A696),"")</f>
        <v>576</v>
      </c>
      <c r="B697" s="120"/>
      <c r="C697" s="84" t="s">
        <v>449</v>
      </c>
      <c r="D697" s="31">
        <v>1</v>
      </c>
      <c r="E697" s="8">
        <v>0</v>
      </c>
      <c r="F697" s="31">
        <f t="shared" si="94"/>
        <v>1</v>
      </c>
      <c r="G697" s="43" t="s">
        <v>66</v>
      </c>
      <c r="H697" s="43"/>
      <c r="I697" s="43"/>
      <c r="J697" s="43"/>
      <c r="K697" s="162"/>
      <c r="L697" s="101">
        <v>0</v>
      </c>
      <c r="M697" s="113"/>
    </row>
    <row r="698" spans="1:13" ht="15.75" x14ac:dyDescent="0.25">
      <c r="A698" s="98">
        <f>IF(F698&lt;&gt;"",1+MAX($A$7:A697),"")</f>
        <v>577</v>
      </c>
      <c r="B698" s="120"/>
      <c r="C698" s="84" t="s">
        <v>450</v>
      </c>
      <c r="D698" s="31">
        <v>5</v>
      </c>
      <c r="E698" s="8">
        <v>0</v>
      </c>
      <c r="F698" s="31">
        <f t="shared" si="94"/>
        <v>5</v>
      </c>
      <c r="G698" s="43" t="s">
        <v>66</v>
      </c>
      <c r="H698" s="43"/>
      <c r="I698" s="43"/>
      <c r="J698" s="43"/>
      <c r="K698" s="162"/>
      <c r="L698" s="101">
        <v>0</v>
      </c>
      <c r="M698" s="113"/>
    </row>
    <row r="699" spans="1:13" ht="15.75" x14ac:dyDescent="0.25">
      <c r="A699" s="98">
        <f>IF(F699&lt;&gt;"",1+MAX($A$7:A698),"")</f>
        <v>578</v>
      </c>
      <c r="B699" s="120"/>
      <c r="C699" s="84" t="s">
        <v>451</v>
      </c>
      <c r="D699" s="31">
        <v>5</v>
      </c>
      <c r="E699" s="8">
        <v>0</v>
      </c>
      <c r="F699" s="31">
        <f t="shared" si="94"/>
        <v>5</v>
      </c>
      <c r="G699" s="43" t="s">
        <v>66</v>
      </c>
      <c r="H699" s="43"/>
      <c r="I699" s="43"/>
      <c r="J699" s="43"/>
      <c r="K699" s="162"/>
      <c r="L699" s="101">
        <v>0</v>
      </c>
      <c r="M699" s="113"/>
    </row>
    <row r="700" spans="1:13" ht="15.75" x14ac:dyDescent="0.25">
      <c r="A700" s="98">
        <f>IF(F700&lt;&gt;"",1+MAX($A$7:A699),"")</f>
        <v>579</v>
      </c>
      <c r="B700" s="120"/>
      <c r="C700" s="84" t="s">
        <v>452</v>
      </c>
      <c r="D700" s="31">
        <v>8</v>
      </c>
      <c r="E700" s="8">
        <v>0</v>
      </c>
      <c r="F700" s="31">
        <f t="shared" si="94"/>
        <v>8</v>
      </c>
      <c r="G700" s="43" t="s">
        <v>66</v>
      </c>
      <c r="H700" s="43"/>
      <c r="I700" s="43"/>
      <c r="J700" s="43"/>
      <c r="K700" s="162"/>
      <c r="L700" s="101">
        <v>0</v>
      </c>
      <c r="M700" s="113"/>
    </row>
    <row r="701" spans="1:13" ht="15.75" x14ac:dyDescent="0.25">
      <c r="A701" s="98">
        <f>IF(F701&lt;&gt;"",1+MAX($A$7:A700),"")</f>
        <v>580</v>
      </c>
      <c r="B701" s="120"/>
      <c r="C701" s="84" t="s">
        <v>453</v>
      </c>
      <c r="D701" s="31">
        <v>5</v>
      </c>
      <c r="E701" s="8">
        <v>0</v>
      </c>
      <c r="F701" s="31">
        <f t="shared" si="94"/>
        <v>5</v>
      </c>
      <c r="G701" s="43" t="s">
        <v>66</v>
      </c>
      <c r="H701" s="43"/>
      <c r="I701" s="43"/>
      <c r="J701" s="43"/>
      <c r="K701" s="162"/>
      <c r="L701" s="101">
        <v>0</v>
      </c>
      <c r="M701" s="113"/>
    </row>
    <row r="702" spans="1:13" ht="15.75" x14ac:dyDescent="0.25">
      <c r="A702" s="98">
        <f>IF(F702&lt;&gt;"",1+MAX($A$7:A701),"")</f>
        <v>581</v>
      </c>
      <c r="B702" s="120"/>
      <c r="C702" s="84" t="s">
        <v>454</v>
      </c>
      <c r="D702" s="31">
        <v>4</v>
      </c>
      <c r="E702" s="8">
        <v>0</v>
      </c>
      <c r="F702" s="31">
        <f t="shared" si="94"/>
        <v>4</v>
      </c>
      <c r="G702" s="43" t="s">
        <v>66</v>
      </c>
      <c r="H702" s="43"/>
      <c r="I702" s="43"/>
      <c r="J702" s="43"/>
      <c r="K702" s="162"/>
      <c r="L702" s="101">
        <v>0</v>
      </c>
      <c r="M702" s="113"/>
    </row>
    <row r="703" spans="1:13" ht="15.75" x14ac:dyDescent="0.25">
      <c r="A703" s="98">
        <f>IF(F703&lt;&gt;"",1+MAX($A$7:A702),"")</f>
        <v>582</v>
      </c>
      <c r="B703" s="120"/>
      <c r="C703" s="84" t="s">
        <v>455</v>
      </c>
      <c r="D703" s="31">
        <v>10</v>
      </c>
      <c r="E703" s="8">
        <v>0</v>
      </c>
      <c r="F703" s="31">
        <f t="shared" si="94"/>
        <v>10</v>
      </c>
      <c r="G703" s="43" t="s">
        <v>66</v>
      </c>
      <c r="H703" s="43"/>
      <c r="I703" s="43"/>
      <c r="J703" s="43"/>
      <c r="K703" s="162"/>
      <c r="L703" s="101">
        <v>0</v>
      </c>
      <c r="M703" s="113"/>
    </row>
    <row r="704" spans="1:13" ht="15.75" x14ac:dyDescent="0.25">
      <c r="A704" s="98">
        <f>IF(F704&lt;&gt;"",1+MAX($A$7:A703),"")</f>
        <v>583</v>
      </c>
      <c r="B704" s="120"/>
      <c r="C704" s="84" t="s">
        <v>456</v>
      </c>
      <c r="D704" s="31">
        <v>5</v>
      </c>
      <c r="E704" s="8">
        <v>0</v>
      </c>
      <c r="F704" s="31">
        <f t="shared" si="94"/>
        <v>5</v>
      </c>
      <c r="G704" s="43" t="s">
        <v>66</v>
      </c>
      <c r="H704" s="43"/>
      <c r="I704" s="43"/>
      <c r="J704" s="43"/>
      <c r="K704" s="162"/>
      <c r="L704" s="101">
        <v>0</v>
      </c>
      <c r="M704" s="113"/>
    </row>
    <row r="705" spans="1:13" ht="15.75" x14ac:dyDescent="0.25">
      <c r="A705" s="98">
        <f>IF(F705&lt;&gt;"",1+MAX($A$7:A704),"")</f>
        <v>584</v>
      </c>
      <c r="B705" s="120"/>
      <c r="C705" s="84" t="s">
        <v>457</v>
      </c>
      <c r="D705" s="31">
        <v>6</v>
      </c>
      <c r="E705" s="8">
        <v>0</v>
      </c>
      <c r="F705" s="31">
        <f t="shared" si="94"/>
        <v>6</v>
      </c>
      <c r="G705" s="43" t="s">
        <v>66</v>
      </c>
      <c r="H705" s="43"/>
      <c r="I705" s="43"/>
      <c r="J705" s="43"/>
      <c r="K705" s="162"/>
      <c r="L705" s="101">
        <v>0</v>
      </c>
      <c r="M705" s="113"/>
    </row>
    <row r="706" spans="1:13" ht="15.75" x14ac:dyDescent="0.25">
      <c r="A706" s="98">
        <f>IF(F706&lt;&gt;"",1+MAX($A$7:A705),"")</f>
        <v>585</v>
      </c>
      <c r="B706" s="120"/>
      <c r="C706" s="84" t="s">
        <v>458</v>
      </c>
      <c r="D706" s="31">
        <v>4</v>
      </c>
      <c r="E706" s="8">
        <v>0</v>
      </c>
      <c r="F706" s="31">
        <f t="shared" si="94"/>
        <v>4</v>
      </c>
      <c r="G706" s="43" t="s">
        <v>66</v>
      </c>
      <c r="H706" s="43"/>
      <c r="I706" s="43"/>
      <c r="J706" s="43"/>
      <c r="K706" s="162"/>
      <c r="L706" s="101">
        <v>0</v>
      </c>
      <c r="M706" s="113"/>
    </row>
    <row r="707" spans="1:13" ht="15.75" x14ac:dyDescent="0.25">
      <c r="A707" s="98">
        <f>IF(F707&lt;&gt;"",1+MAX($A$7:A706),"")</f>
        <v>586</v>
      </c>
      <c r="B707" s="120"/>
      <c r="C707" s="84" t="s">
        <v>459</v>
      </c>
      <c r="D707" s="31">
        <v>6</v>
      </c>
      <c r="E707" s="8">
        <v>0</v>
      </c>
      <c r="F707" s="31">
        <f t="shared" si="94"/>
        <v>6</v>
      </c>
      <c r="G707" s="43" t="s">
        <v>66</v>
      </c>
      <c r="H707" s="43"/>
      <c r="I707" s="43"/>
      <c r="J707" s="43"/>
      <c r="K707" s="162"/>
      <c r="L707" s="101">
        <v>0</v>
      </c>
      <c r="M707" s="113"/>
    </row>
    <row r="708" spans="1:13" ht="15.75" x14ac:dyDescent="0.25">
      <c r="A708" s="98">
        <f>IF(F708&lt;&gt;"",1+MAX($A$7:A707),"")</f>
        <v>587</v>
      </c>
      <c r="B708" s="120"/>
      <c r="C708" s="84" t="s">
        <v>460</v>
      </c>
      <c r="D708" s="31">
        <v>14</v>
      </c>
      <c r="E708" s="8">
        <v>0</v>
      </c>
      <c r="F708" s="31">
        <f t="shared" si="94"/>
        <v>14</v>
      </c>
      <c r="G708" s="43" t="s">
        <v>66</v>
      </c>
      <c r="H708" s="43"/>
      <c r="I708" s="43"/>
      <c r="J708" s="43"/>
      <c r="K708" s="162"/>
      <c r="L708" s="101">
        <v>0</v>
      </c>
      <c r="M708" s="113"/>
    </row>
    <row r="709" spans="1:13" ht="15.75" x14ac:dyDescent="0.25">
      <c r="A709" s="98">
        <f>IF(F709&lt;&gt;"",1+MAX($A$7:A708),"")</f>
        <v>588</v>
      </c>
      <c r="B709" s="120"/>
      <c r="C709" s="84" t="s">
        <v>461</v>
      </c>
      <c r="D709" s="31">
        <v>6</v>
      </c>
      <c r="E709" s="8">
        <v>0</v>
      </c>
      <c r="F709" s="31">
        <f t="shared" si="94"/>
        <v>6</v>
      </c>
      <c r="G709" s="43" t="s">
        <v>66</v>
      </c>
      <c r="H709" s="43"/>
      <c r="I709" s="43"/>
      <c r="J709" s="43"/>
      <c r="K709" s="162"/>
      <c r="L709" s="101">
        <v>0</v>
      </c>
      <c r="M709" s="113"/>
    </row>
    <row r="710" spans="1:13" ht="15.75" x14ac:dyDescent="0.25">
      <c r="A710" s="98">
        <f>IF(F710&lt;&gt;"",1+MAX($A$7:A709),"")</f>
        <v>589</v>
      </c>
      <c r="B710" s="120"/>
      <c r="C710" s="84" t="s">
        <v>462</v>
      </c>
      <c r="D710" s="31">
        <v>1</v>
      </c>
      <c r="E710" s="8">
        <v>0</v>
      </c>
      <c r="F710" s="31">
        <f t="shared" si="94"/>
        <v>1</v>
      </c>
      <c r="G710" s="43" t="s">
        <v>66</v>
      </c>
      <c r="H710" s="43"/>
      <c r="I710" s="43"/>
      <c r="J710" s="43"/>
      <c r="K710" s="162"/>
      <c r="L710" s="101">
        <v>0</v>
      </c>
      <c r="M710" s="113"/>
    </row>
    <row r="711" spans="1:13" ht="15.75" x14ac:dyDescent="0.25">
      <c r="A711" s="98">
        <f>IF(F711&lt;&gt;"",1+MAX($A$7:A710),"")</f>
        <v>590</v>
      </c>
      <c r="B711" s="120"/>
      <c r="C711" s="84" t="s">
        <v>463</v>
      </c>
      <c r="D711" s="31">
        <v>6</v>
      </c>
      <c r="E711" s="8">
        <v>0</v>
      </c>
      <c r="F711" s="31">
        <f t="shared" si="94"/>
        <v>6</v>
      </c>
      <c r="G711" s="43" t="s">
        <v>66</v>
      </c>
      <c r="H711" s="43"/>
      <c r="I711" s="43"/>
      <c r="J711" s="43"/>
      <c r="K711" s="162"/>
      <c r="L711" s="101">
        <v>0</v>
      </c>
      <c r="M711" s="113"/>
    </row>
    <row r="712" spans="1:13" ht="15.75" x14ac:dyDescent="0.25">
      <c r="A712" s="98">
        <f>IF(F712&lt;&gt;"",1+MAX($A$7:A711),"")</f>
        <v>591</v>
      </c>
      <c r="B712" s="120"/>
      <c r="C712" s="84" t="s">
        <v>473</v>
      </c>
      <c r="D712" s="31">
        <v>10</v>
      </c>
      <c r="E712" s="8">
        <v>0</v>
      </c>
      <c r="F712" s="31">
        <f t="shared" si="94"/>
        <v>10</v>
      </c>
      <c r="G712" s="43" t="s">
        <v>66</v>
      </c>
      <c r="H712" s="43"/>
      <c r="I712" s="43"/>
      <c r="J712" s="43"/>
      <c r="K712" s="162"/>
      <c r="L712" s="101">
        <v>0</v>
      </c>
      <c r="M712" s="113"/>
    </row>
    <row r="713" spans="1:13" ht="15.75" x14ac:dyDescent="0.25">
      <c r="A713" s="98">
        <f>IF(F713&lt;&gt;"",1+MAX($A$7:A712),"")</f>
        <v>592</v>
      </c>
      <c r="B713" s="120"/>
      <c r="C713" s="84" t="s">
        <v>474</v>
      </c>
      <c r="D713" s="31">
        <v>4</v>
      </c>
      <c r="E713" s="8">
        <v>0</v>
      </c>
      <c r="F713" s="31">
        <f t="shared" si="94"/>
        <v>4</v>
      </c>
      <c r="G713" s="43" t="s">
        <v>66</v>
      </c>
      <c r="H713" s="43"/>
      <c r="I713" s="43"/>
      <c r="J713" s="43"/>
      <c r="K713" s="162"/>
      <c r="L713" s="101">
        <v>0</v>
      </c>
      <c r="M713" s="113"/>
    </row>
    <row r="714" spans="1:13" ht="15.75" x14ac:dyDescent="0.25">
      <c r="A714" s="98">
        <f>IF(F714&lt;&gt;"",1+MAX($A$7:A713),"")</f>
        <v>593</v>
      </c>
      <c r="B714" s="120"/>
      <c r="C714" s="84" t="s">
        <v>486</v>
      </c>
      <c r="D714" s="31">
        <v>1</v>
      </c>
      <c r="E714" s="8">
        <v>0</v>
      </c>
      <c r="F714" s="31">
        <f t="shared" si="94"/>
        <v>1</v>
      </c>
      <c r="G714" s="43" t="s">
        <v>66</v>
      </c>
      <c r="H714" s="43"/>
      <c r="I714" s="43"/>
      <c r="J714" s="43"/>
      <c r="K714" s="162"/>
      <c r="L714" s="101">
        <v>0</v>
      </c>
      <c r="M714" s="113"/>
    </row>
    <row r="715" spans="1:13" ht="15.75" x14ac:dyDescent="0.25">
      <c r="A715" s="98">
        <f>IF(F715&lt;&gt;"",1+MAX($A$7:A714),"")</f>
        <v>594</v>
      </c>
      <c r="B715" s="120"/>
      <c r="C715" s="84" t="s">
        <v>487</v>
      </c>
      <c r="D715" s="31">
        <v>6</v>
      </c>
      <c r="E715" s="8">
        <v>0</v>
      </c>
      <c r="F715" s="31">
        <f t="shared" si="94"/>
        <v>6</v>
      </c>
      <c r="G715" s="43" t="s">
        <v>66</v>
      </c>
      <c r="H715" s="43"/>
      <c r="I715" s="43"/>
      <c r="J715" s="43"/>
      <c r="K715" s="162"/>
      <c r="L715" s="101">
        <v>0</v>
      </c>
      <c r="M715" s="113"/>
    </row>
    <row r="716" spans="1:13" ht="15.75" x14ac:dyDescent="0.25">
      <c r="A716" s="98">
        <f>IF(F716&lt;&gt;"",1+MAX($A$7:A715),"")</f>
        <v>595</v>
      </c>
      <c r="B716" s="120"/>
      <c r="C716" s="84" t="s">
        <v>488</v>
      </c>
      <c r="D716" s="31">
        <v>1</v>
      </c>
      <c r="E716" s="8">
        <v>0</v>
      </c>
      <c r="F716" s="31">
        <f t="shared" si="94"/>
        <v>1</v>
      </c>
      <c r="G716" s="43" t="s">
        <v>66</v>
      </c>
      <c r="H716" s="43"/>
      <c r="I716" s="43"/>
      <c r="J716" s="43"/>
      <c r="K716" s="162"/>
      <c r="L716" s="101">
        <v>0</v>
      </c>
      <c r="M716" s="113"/>
    </row>
    <row r="717" spans="1:13" ht="15.75" x14ac:dyDescent="0.25">
      <c r="A717" s="98">
        <f>IF(F717&lt;&gt;"",1+MAX($A$7:A716),"")</f>
        <v>596</v>
      </c>
      <c r="B717" s="120"/>
      <c r="C717" s="84" t="s">
        <v>489</v>
      </c>
      <c r="D717" s="31">
        <v>1</v>
      </c>
      <c r="E717" s="8">
        <v>0</v>
      </c>
      <c r="F717" s="31">
        <f t="shared" si="94"/>
        <v>1</v>
      </c>
      <c r="G717" s="43" t="s">
        <v>66</v>
      </c>
      <c r="H717" s="43"/>
      <c r="I717" s="43"/>
      <c r="J717" s="43"/>
      <c r="K717" s="162"/>
      <c r="L717" s="101">
        <v>0</v>
      </c>
      <c r="M717" s="113"/>
    </row>
    <row r="718" spans="1:13" ht="15.75" x14ac:dyDescent="0.25">
      <c r="A718" s="98">
        <f>IF(F718&lt;&gt;"",1+MAX($A$7:A717),"")</f>
        <v>597</v>
      </c>
      <c r="B718" s="120"/>
      <c r="C718" s="84" t="s">
        <v>477</v>
      </c>
      <c r="D718" s="31">
        <v>231</v>
      </c>
      <c r="E718" s="8">
        <v>0</v>
      </c>
      <c r="F718" s="31">
        <f t="shared" si="94"/>
        <v>231</v>
      </c>
      <c r="G718" s="43" t="s">
        <v>66</v>
      </c>
      <c r="H718" s="43"/>
      <c r="I718" s="43"/>
      <c r="J718" s="43"/>
      <c r="K718" s="162"/>
      <c r="L718" s="101">
        <v>0</v>
      </c>
      <c r="M718" s="113"/>
    </row>
    <row r="719" spans="1:13" ht="15.75" x14ac:dyDescent="0.25">
      <c r="A719" s="98">
        <f>IF(F719&lt;&gt;"",1+MAX($A$7:A718),"")</f>
        <v>598</v>
      </c>
      <c r="B719" s="120"/>
      <c r="C719" s="84" t="s">
        <v>478</v>
      </c>
      <c r="D719" s="31">
        <v>56</v>
      </c>
      <c r="E719" s="8">
        <v>0</v>
      </c>
      <c r="F719" s="31">
        <f t="shared" si="94"/>
        <v>56</v>
      </c>
      <c r="G719" s="43" t="s">
        <v>66</v>
      </c>
      <c r="H719" s="43"/>
      <c r="I719" s="43"/>
      <c r="J719" s="43"/>
      <c r="K719" s="162"/>
      <c r="L719" s="101">
        <v>0</v>
      </c>
      <c r="M719" s="113"/>
    </row>
    <row r="720" spans="1:13" ht="15.75" x14ac:dyDescent="0.25">
      <c r="A720" s="98">
        <f>IF(F720&lt;&gt;"",1+MAX($A$7:A719),"")</f>
        <v>599</v>
      </c>
      <c r="B720" s="120"/>
      <c r="C720" s="84" t="s">
        <v>479</v>
      </c>
      <c r="D720" s="31">
        <v>4</v>
      </c>
      <c r="E720" s="8">
        <v>0</v>
      </c>
      <c r="F720" s="31">
        <f t="shared" si="94"/>
        <v>4</v>
      </c>
      <c r="G720" s="43" t="s">
        <v>66</v>
      </c>
      <c r="H720" s="43"/>
      <c r="I720" s="43"/>
      <c r="J720" s="43"/>
      <c r="K720" s="162"/>
      <c r="L720" s="101">
        <v>0</v>
      </c>
      <c r="M720" s="113"/>
    </row>
    <row r="721" spans="1:13" ht="15.75" x14ac:dyDescent="0.25">
      <c r="A721" s="98">
        <f>IF(F721&lt;&gt;"",1+MAX($A$7:A720),"")</f>
        <v>600</v>
      </c>
      <c r="B721" s="120"/>
      <c r="C721" s="84" t="s">
        <v>480</v>
      </c>
      <c r="D721" s="31">
        <v>60</v>
      </c>
      <c r="E721" s="8">
        <v>0</v>
      </c>
      <c r="F721" s="31">
        <f t="shared" si="94"/>
        <v>60</v>
      </c>
      <c r="G721" s="43" t="s">
        <v>66</v>
      </c>
      <c r="H721" s="43"/>
      <c r="I721" s="43"/>
      <c r="J721" s="43"/>
      <c r="K721" s="162"/>
      <c r="L721" s="101">
        <v>0</v>
      </c>
      <c r="M721" s="113"/>
    </row>
    <row r="722" spans="1:13" ht="15.75" x14ac:dyDescent="0.25">
      <c r="A722" s="98">
        <f>IF(F722&lt;&gt;"",1+MAX($A$7:A721),"")</f>
        <v>601</v>
      </c>
      <c r="B722" s="120"/>
      <c r="C722" s="84" t="s">
        <v>481</v>
      </c>
      <c r="D722" s="31">
        <v>50</v>
      </c>
      <c r="E722" s="8">
        <v>0</v>
      </c>
      <c r="F722" s="31">
        <f t="shared" si="94"/>
        <v>50</v>
      </c>
      <c r="G722" s="43" t="s">
        <v>66</v>
      </c>
      <c r="H722" s="43"/>
      <c r="I722" s="43"/>
      <c r="J722" s="43"/>
      <c r="K722" s="162"/>
      <c r="L722" s="101">
        <v>0</v>
      </c>
      <c r="M722" s="113"/>
    </row>
    <row r="723" spans="1:13" ht="16.5" thickBot="1" x14ac:dyDescent="0.3">
      <c r="A723" s="98"/>
      <c r="B723" s="120"/>
      <c r="C723" s="84"/>
      <c r="D723" s="31"/>
      <c r="E723" s="89"/>
      <c r="F723" s="142"/>
      <c r="G723" s="43"/>
      <c r="H723" s="43"/>
      <c r="I723" s="43"/>
      <c r="J723" s="43"/>
      <c r="K723" s="159"/>
      <c r="L723" s="117"/>
      <c r="M723" s="113"/>
    </row>
    <row r="724" spans="1:13" ht="16.5" thickBot="1" x14ac:dyDescent="0.3">
      <c r="A724" s="108" t="str">
        <f>IF(F724&lt;&gt;"",1+MAX(#REF!),"")</f>
        <v/>
      </c>
      <c r="B724" s="15" t="s">
        <v>78</v>
      </c>
      <c r="C724" s="16" t="s">
        <v>91</v>
      </c>
      <c r="D724" s="17"/>
      <c r="E724" s="17"/>
      <c r="F724" s="17"/>
      <c r="G724" s="42"/>
      <c r="H724" s="42"/>
      <c r="I724" s="42"/>
      <c r="J724" s="42"/>
      <c r="K724" s="160"/>
      <c r="L724" s="17"/>
      <c r="M724" s="109">
        <f>SUM(L726:L755)</f>
        <v>0</v>
      </c>
    </row>
    <row r="725" spans="1:13" ht="15.75" x14ac:dyDescent="0.25">
      <c r="A725" s="98"/>
      <c r="B725" s="110"/>
      <c r="C725" s="85"/>
      <c r="D725" s="31"/>
      <c r="E725" s="8"/>
      <c r="F725" s="31"/>
      <c r="G725" s="29"/>
      <c r="H725" s="29"/>
      <c r="I725" s="29"/>
      <c r="J725" s="29"/>
      <c r="K725" s="162"/>
      <c r="L725" s="101"/>
      <c r="M725" s="113"/>
    </row>
    <row r="726" spans="1:13" ht="15.75" x14ac:dyDescent="0.25">
      <c r="A726" s="56"/>
      <c r="B726" s="45"/>
      <c r="C726" s="86" t="s">
        <v>88</v>
      </c>
      <c r="D726" s="37"/>
      <c r="E726" s="8"/>
      <c r="F726" s="31"/>
      <c r="G726" s="39"/>
      <c r="H726" s="39"/>
      <c r="I726" s="39"/>
      <c r="J726" s="39"/>
      <c r="K726" s="159"/>
      <c r="L726" s="101"/>
      <c r="M726" s="113"/>
    </row>
    <row r="727" spans="1:13" ht="15.75" x14ac:dyDescent="0.25">
      <c r="A727" s="98">
        <f>IF(F727&lt;&gt;"",1+MAX($A$7:A726),"")</f>
        <v>602</v>
      </c>
      <c r="B727" s="110"/>
      <c r="C727" s="136" t="s">
        <v>109</v>
      </c>
      <c r="D727" s="31">
        <f>517+72+35+14</f>
        <v>638</v>
      </c>
      <c r="E727" s="8">
        <v>0</v>
      </c>
      <c r="F727" s="31">
        <f>D727*(1+E727)</f>
        <v>638</v>
      </c>
      <c r="G727" s="43" t="s">
        <v>66</v>
      </c>
      <c r="H727" s="43"/>
      <c r="I727" s="43"/>
      <c r="J727" s="43"/>
      <c r="K727" s="162"/>
      <c r="L727" s="101">
        <v>0</v>
      </c>
      <c r="M727" s="113"/>
    </row>
    <row r="728" spans="1:13" ht="15.75" x14ac:dyDescent="0.25">
      <c r="A728" s="98">
        <f>IF(F728&lt;&gt;"",1+MAX($A$7:A727),"")</f>
        <v>603</v>
      </c>
      <c r="B728" s="110"/>
      <c r="C728" s="136" t="s">
        <v>108</v>
      </c>
      <c r="D728" s="31">
        <f>6+48+329</f>
        <v>383</v>
      </c>
      <c r="E728" s="8">
        <v>0</v>
      </c>
      <c r="F728" s="31">
        <f t="shared" ref="F728" si="95">D728*(1+E728)</f>
        <v>383</v>
      </c>
      <c r="G728" s="43" t="s">
        <v>66</v>
      </c>
      <c r="H728" s="43"/>
      <c r="I728" s="43"/>
      <c r="J728" s="43"/>
      <c r="K728" s="162"/>
      <c r="L728" s="101">
        <v>0</v>
      </c>
      <c r="M728" s="113"/>
    </row>
    <row r="729" spans="1:13" ht="15.75" x14ac:dyDescent="0.25">
      <c r="A729" s="98">
        <f>IF(F729&lt;&gt;"",1+MAX($A$7:A728),"")</f>
        <v>604</v>
      </c>
      <c r="B729" s="110"/>
      <c r="C729" s="136" t="s">
        <v>118</v>
      </c>
      <c r="D729" s="31">
        <v>302</v>
      </c>
      <c r="E729" s="8">
        <v>0</v>
      </c>
      <c r="F729" s="31">
        <f t="shared" ref="F729" si="96">D729*(1+E729)</f>
        <v>302</v>
      </c>
      <c r="G729" s="43" t="s">
        <v>66</v>
      </c>
      <c r="H729" s="43"/>
      <c r="I729" s="43"/>
      <c r="J729" s="43"/>
      <c r="K729" s="162"/>
      <c r="L729" s="101">
        <v>0</v>
      </c>
      <c r="M729" s="113"/>
    </row>
    <row r="730" spans="1:13" ht="15.75" x14ac:dyDescent="0.25">
      <c r="A730" s="98"/>
      <c r="B730" s="110"/>
      <c r="C730" s="111"/>
      <c r="D730" s="31"/>
      <c r="E730" s="8"/>
      <c r="F730" s="31"/>
      <c r="G730" s="43"/>
      <c r="H730" s="43"/>
      <c r="I730" s="43"/>
      <c r="J730" s="43"/>
      <c r="K730" s="162"/>
      <c r="L730" s="101"/>
      <c r="M730" s="113"/>
    </row>
    <row r="731" spans="1:13" ht="15.75" x14ac:dyDescent="0.25">
      <c r="A731" s="56"/>
      <c r="B731" s="45"/>
      <c r="C731" s="86" t="s">
        <v>92</v>
      </c>
      <c r="D731" s="37"/>
      <c r="E731" s="8"/>
      <c r="F731" s="31"/>
      <c r="G731" s="43"/>
      <c r="H731" s="43"/>
      <c r="I731" s="43"/>
      <c r="J731" s="43"/>
      <c r="K731" s="159"/>
      <c r="L731" s="101"/>
      <c r="M731" s="113"/>
    </row>
    <row r="732" spans="1:13" ht="15.75" x14ac:dyDescent="0.25">
      <c r="A732" s="98">
        <f>IF(F732&lt;&gt;"",1+MAX($A$7:A731),"")</f>
        <v>605</v>
      </c>
      <c r="B732" s="110"/>
      <c r="C732" s="136" t="s">
        <v>94</v>
      </c>
      <c r="D732" s="31">
        <f>18+134+477.29</f>
        <v>629.29</v>
      </c>
      <c r="E732" s="8">
        <v>0.1</v>
      </c>
      <c r="F732" s="31">
        <f t="shared" ref="F732:F738" si="97">D732*(1+E732)</f>
        <v>692.21900000000005</v>
      </c>
      <c r="G732" s="43" t="s">
        <v>65</v>
      </c>
      <c r="H732" s="43"/>
      <c r="I732" s="43"/>
      <c r="J732" s="43"/>
      <c r="K732" s="158"/>
      <c r="L732" s="101">
        <f t="shared" ref="L732:L738" si="98">K732*F732</f>
        <v>0</v>
      </c>
      <c r="M732" s="113"/>
    </row>
    <row r="733" spans="1:13" ht="15.75" x14ac:dyDescent="0.25">
      <c r="A733" s="98">
        <f>IF(F733&lt;&gt;"",1+MAX($A$7:A732),"")</f>
        <v>606</v>
      </c>
      <c r="B733" s="110"/>
      <c r="C733" s="136" t="s">
        <v>95</v>
      </c>
      <c r="D733" s="31">
        <v>288.14</v>
      </c>
      <c r="E733" s="8">
        <v>0.1</v>
      </c>
      <c r="F733" s="31">
        <f t="shared" si="97"/>
        <v>316.95400000000001</v>
      </c>
      <c r="G733" s="43" t="s">
        <v>65</v>
      </c>
      <c r="H733" s="43"/>
      <c r="I733" s="43"/>
      <c r="J733" s="43"/>
      <c r="K733" s="158"/>
      <c r="L733" s="101">
        <f t="shared" si="98"/>
        <v>0</v>
      </c>
      <c r="M733" s="113"/>
    </row>
    <row r="734" spans="1:13" ht="15.75" x14ac:dyDescent="0.25">
      <c r="A734" s="98">
        <f>IF(F734&lt;&gt;"",1+MAX($A$7:A733),"")</f>
        <v>607</v>
      </c>
      <c r="B734" s="110"/>
      <c r="C734" s="136" t="s">
        <v>105</v>
      </c>
      <c r="D734" s="31">
        <f>2502+31+353+241+1484+776.99</f>
        <v>5387.99</v>
      </c>
      <c r="E734" s="8">
        <v>0.1</v>
      </c>
      <c r="F734" s="31">
        <f t="shared" si="97"/>
        <v>5926.7890000000007</v>
      </c>
      <c r="G734" s="43" t="s">
        <v>65</v>
      </c>
      <c r="H734" s="43"/>
      <c r="I734" s="43"/>
      <c r="J734" s="43"/>
      <c r="K734" s="158"/>
      <c r="L734" s="101">
        <f t="shared" si="98"/>
        <v>0</v>
      </c>
      <c r="M734" s="113"/>
    </row>
    <row r="735" spans="1:13" ht="15.75" x14ac:dyDescent="0.25">
      <c r="A735" s="98">
        <f>IF(F735&lt;&gt;"",1+MAX($A$7:A734),"")</f>
        <v>608</v>
      </c>
      <c r="B735" s="110"/>
      <c r="C735" s="136" t="s">
        <v>110</v>
      </c>
      <c r="D735" s="31">
        <f>1522+385+43+14.72</f>
        <v>1964.72</v>
      </c>
      <c r="E735" s="8">
        <v>0.1</v>
      </c>
      <c r="F735" s="31">
        <f t="shared" si="97"/>
        <v>2161.192</v>
      </c>
      <c r="G735" s="43" t="s">
        <v>65</v>
      </c>
      <c r="H735" s="43"/>
      <c r="I735" s="43"/>
      <c r="J735" s="43"/>
      <c r="K735" s="158"/>
      <c r="L735" s="101">
        <f t="shared" si="98"/>
        <v>0</v>
      </c>
      <c r="M735" s="113"/>
    </row>
    <row r="736" spans="1:13" ht="15.75" x14ac:dyDescent="0.25">
      <c r="A736" s="98">
        <f>IF(F736&lt;&gt;"",1+MAX($A$7:A735),"")</f>
        <v>609</v>
      </c>
      <c r="B736" s="110"/>
      <c r="C736" s="136" t="s">
        <v>106</v>
      </c>
      <c r="D736" s="31">
        <f>1091+22+691+290.88</f>
        <v>2094.88</v>
      </c>
      <c r="E736" s="8">
        <v>0.1</v>
      </c>
      <c r="F736" s="31">
        <f t="shared" si="97"/>
        <v>2304.3680000000004</v>
      </c>
      <c r="G736" s="43" t="s">
        <v>65</v>
      </c>
      <c r="H736" s="43"/>
      <c r="I736" s="43"/>
      <c r="J736" s="43"/>
      <c r="K736" s="158"/>
      <c r="L736" s="101">
        <f t="shared" si="98"/>
        <v>0</v>
      </c>
      <c r="M736" s="113"/>
    </row>
    <row r="737" spans="1:13" ht="15.75" x14ac:dyDescent="0.25">
      <c r="A737" s="98">
        <f>IF(F737&lt;&gt;"",1+MAX($A$7:A736),"")</f>
        <v>610</v>
      </c>
      <c r="B737" s="110"/>
      <c r="C737" s="136" t="s">
        <v>107</v>
      </c>
      <c r="D737" s="31">
        <f>594+282.39</f>
        <v>876.39</v>
      </c>
      <c r="E737" s="8">
        <v>0.1</v>
      </c>
      <c r="F737" s="31">
        <f t="shared" si="97"/>
        <v>964.02900000000011</v>
      </c>
      <c r="G737" s="43" t="s">
        <v>65</v>
      </c>
      <c r="H737" s="43"/>
      <c r="I737" s="43"/>
      <c r="J737" s="43"/>
      <c r="K737" s="158"/>
      <c r="L737" s="101">
        <f t="shared" si="98"/>
        <v>0</v>
      </c>
      <c r="M737" s="113"/>
    </row>
    <row r="738" spans="1:13" ht="15.75" x14ac:dyDescent="0.25">
      <c r="A738" s="98">
        <f>IF(F738&lt;&gt;"",1+MAX($A$7:A737),"")</f>
        <v>611</v>
      </c>
      <c r="B738" s="110"/>
      <c r="C738" s="136" t="s">
        <v>115</v>
      </c>
      <c r="D738" s="31">
        <f>823+84+137.72</f>
        <v>1044.72</v>
      </c>
      <c r="E738" s="8">
        <v>0.1</v>
      </c>
      <c r="F738" s="31">
        <f t="shared" si="97"/>
        <v>1149.1920000000002</v>
      </c>
      <c r="G738" s="43" t="s">
        <v>65</v>
      </c>
      <c r="H738" s="43"/>
      <c r="I738" s="43"/>
      <c r="J738" s="43"/>
      <c r="K738" s="158"/>
      <c r="L738" s="101">
        <f t="shared" si="98"/>
        <v>0</v>
      </c>
      <c r="M738" s="113"/>
    </row>
    <row r="739" spans="1:13" ht="15.75" x14ac:dyDescent="0.25">
      <c r="A739" s="98"/>
      <c r="B739" s="110"/>
      <c r="C739" s="111"/>
      <c r="D739" s="31"/>
      <c r="E739" s="8"/>
      <c r="F739" s="31"/>
      <c r="G739" s="43"/>
      <c r="H739" s="43"/>
      <c r="I739" s="43"/>
      <c r="J739" s="43"/>
      <c r="K739" s="162"/>
      <c r="L739" s="101"/>
      <c r="M739" s="113"/>
    </row>
    <row r="740" spans="1:13" ht="15.75" x14ac:dyDescent="0.25">
      <c r="A740" s="56"/>
      <c r="B740" s="45"/>
      <c r="C740" s="86" t="s">
        <v>93</v>
      </c>
      <c r="D740" s="37"/>
      <c r="E740" s="8"/>
      <c r="F740" s="31"/>
      <c r="G740" s="43"/>
      <c r="H740" s="43"/>
      <c r="I740" s="43"/>
      <c r="J740" s="43"/>
      <c r="K740" s="159"/>
      <c r="L740" s="101"/>
      <c r="M740" s="62"/>
    </row>
    <row r="741" spans="1:13" ht="15.75" x14ac:dyDescent="0.25">
      <c r="A741" s="98">
        <f>IF(F741&lt;&gt;"",1+MAX($A$7:A740),"")</f>
        <v>612</v>
      </c>
      <c r="B741" s="110"/>
      <c r="C741" s="136" t="s">
        <v>96</v>
      </c>
      <c r="D741" s="31">
        <v>14</v>
      </c>
      <c r="E741" s="8">
        <v>0</v>
      </c>
      <c r="F741" s="31">
        <f t="shared" ref="F741:F755" si="99">D741*(1+E741)</f>
        <v>14</v>
      </c>
      <c r="G741" s="43" t="s">
        <v>66</v>
      </c>
      <c r="H741" s="43"/>
      <c r="I741" s="43"/>
      <c r="J741" s="43"/>
      <c r="K741" s="162"/>
      <c r="L741" s="101">
        <v>0</v>
      </c>
      <c r="M741" s="113"/>
    </row>
    <row r="742" spans="1:13" ht="15.75" x14ac:dyDescent="0.25">
      <c r="A742" s="98">
        <f>IF(F742&lt;&gt;"",1+MAX($A$7:A741),"")</f>
        <v>613</v>
      </c>
      <c r="B742" s="110"/>
      <c r="C742" s="136" t="s">
        <v>97</v>
      </c>
      <c r="D742" s="31">
        <v>2</v>
      </c>
      <c r="E742" s="8">
        <v>0</v>
      </c>
      <c r="F742" s="31">
        <f t="shared" si="99"/>
        <v>2</v>
      </c>
      <c r="G742" s="43" t="s">
        <v>66</v>
      </c>
      <c r="H742" s="43"/>
      <c r="I742" s="43"/>
      <c r="J742" s="43"/>
      <c r="K742" s="162"/>
      <c r="L742" s="101">
        <v>0</v>
      </c>
      <c r="M742" s="113"/>
    </row>
    <row r="743" spans="1:13" ht="15.75" x14ac:dyDescent="0.25">
      <c r="A743" s="98">
        <f>IF(F743&lt;&gt;"",1+MAX($A$7:A742),"")</f>
        <v>614</v>
      </c>
      <c r="B743" s="110"/>
      <c r="C743" s="136" t="s">
        <v>98</v>
      </c>
      <c r="D743" s="31">
        <v>1</v>
      </c>
      <c r="E743" s="8">
        <v>0</v>
      </c>
      <c r="F743" s="31">
        <f t="shared" si="99"/>
        <v>1</v>
      </c>
      <c r="G743" s="43" t="s">
        <v>66</v>
      </c>
      <c r="H743" s="43"/>
      <c r="I743" s="43"/>
      <c r="J743" s="43"/>
      <c r="K743" s="162"/>
      <c r="L743" s="101">
        <v>0</v>
      </c>
      <c r="M743" s="113"/>
    </row>
    <row r="744" spans="1:13" ht="15.75" x14ac:dyDescent="0.25">
      <c r="A744" s="98">
        <f>IF(F744&lt;&gt;"",1+MAX($A$7:A743),"")</f>
        <v>615</v>
      </c>
      <c r="B744" s="110"/>
      <c r="C744" s="136" t="s">
        <v>99</v>
      </c>
      <c r="D744" s="31">
        <v>6</v>
      </c>
      <c r="E744" s="8">
        <v>0</v>
      </c>
      <c r="F744" s="31">
        <f t="shared" si="99"/>
        <v>6</v>
      </c>
      <c r="G744" s="43" t="s">
        <v>66</v>
      </c>
      <c r="H744" s="43"/>
      <c r="I744" s="43"/>
      <c r="J744" s="43"/>
      <c r="K744" s="162"/>
      <c r="L744" s="101">
        <v>0</v>
      </c>
      <c r="M744" s="113"/>
    </row>
    <row r="745" spans="1:13" ht="15.75" x14ac:dyDescent="0.25">
      <c r="A745" s="98">
        <f>IF(F745&lt;&gt;"",1+MAX($A$7:A744),"")</f>
        <v>616</v>
      </c>
      <c r="B745" s="110"/>
      <c r="C745" s="136" t="s">
        <v>100</v>
      </c>
      <c r="D745" s="31">
        <v>2</v>
      </c>
      <c r="E745" s="8">
        <v>0</v>
      </c>
      <c r="F745" s="31">
        <f t="shared" si="99"/>
        <v>2</v>
      </c>
      <c r="G745" s="43" t="s">
        <v>66</v>
      </c>
      <c r="H745" s="43"/>
      <c r="I745" s="43"/>
      <c r="J745" s="43"/>
      <c r="K745" s="162"/>
      <c r="L745" s="101">
        <v>0</v>
      </c>
      <c r="M745" s="113"/>
    </row>
    <row r="746" spans="1:13" ht="15.75" x14ac:dyDescent="0.25">
      <c r="A746" s="98">
        <f>IF(F746&lt;&gt;"",1+MAX($A$7:A745),"")</f>
        <v>617</v>
      </c>
      <c r="B746" s="110"/>
      <c r="C746" s="136" t="s">
        <v>101</v>
      </c>
      <c r="D746" s="31">
        <v>1</v>
      </c>
      <c r="E746" s="8">
        <v>0</v>
      </c>
      <c r="F746" s="31">
        <f t="shared" si="99"/>
        <v>1</v>
      </c>
      <c r="G746" s="43" t="s">
        <v>66</v>
      </c>
      <c r="H746" s="43"/>
      <c r="I746" s="43"/>
      <c r="J746" s="43"/>
      <c r="K746" s="162"/>
      <c r="L746" s="101">
        <v>0</v>
      </c>
      <c r="M746" s="113"/>
    </row>
    <row r="747" spans="1:13" ht="15.75" x14ac:dyDescent="0.25">
      <c r="A747" s="98">
        <f>IF(F747&lt;&gt;"",1+MAX($A$7:A746),"")</f>
        <v>618</v>
      </c>
      <c r="B747" s="110"/>
      <c r="C747" s="136" t="s">
        <v>102</v>
      </c>
      <c r="D747" s="31">
        <v>1</v>
      </c>
      <c r="E747" s="8">
        <v>0</v>
      </c>
      <c r="F747" s="31">
        <f t="shared" si="99"/>
        <v>1</v>
      </c>
      <c r="G747" s="43" t="s">
        <v>66</v>
      </c>
      <c r="H747" s="43"/>
      <c r="I747" s="43"/>
      <c r="J747" s="43"/>
      <c r="K747" s="162"/>
      <c r="L747" s="101">
        <v>0</v>
      </c>
      <c r="M747" s="113"/>
    </row>
    <row r="748" spans="1:13" ht="15.75" x14ac:dyDescent="0.25">
      <c r="A748" s="98">
        <f>IF(F748&lt;&gt;"",1+MAX($A$7:A747),"")</f>
        <v>619</v>
      </c>
      <c r="B748" s="110"/>
      <c r="C748" s="136" t="s">
        <v>103</v>
      </c>
      <c r="D748" s="31">
        <v>1</v>
      </c>
      <c r="E748" s="8">
        <v>0</v>
      </c>
      <c r="F748" s="31">
        <f t="shared" si="99"/>
        <v>1</v>
      </c>
      <c r="G748" s="43" t="s">
        <v>66</v>
      </c>
      <c r="H748" s="43"/>
      <c r="I748" s="43"/>
      <c r="J748" s="43"/>
      <c r="K748" s="162"/>
      <c r="L748" s="101">
        <v>0</v>
      </c>
      <c r="M748" s="113"/>
    </row>
    <row r="749" spans="1:13" ht="15.75" x14ac:dyDescent="0.25">
      <c r="A749" s="98">
        <f>IF(F749&lt;&gt;"",1+MAX($A$7:A748),"")</f>
        <v>620</v>
      </c>
      <c r="B749" s="110"/>
      <c r="C749" s="136" t="s">
        <v>104</v>
      </c>
      <c r="D749" s="31">
        <v>1</v>
      </c>
      <c r="E749" s="8">
        <v>0</v>
      </c>
      <c r="F749" s="31">
        <f t="shared" si="99"/>
        <v>1</v>
      </c>
      <c r="G749" s="43" t="s">
        <v>66</v>
      </c>
      <c r="H749" s="43"/>
      <c r="I749" s="43"/>
      <c r="J749" s="43"/>
      <c r="K749" s="162"/>
      <c r="L749" s="101">
        <v>0</v>
      </c>
      <c r="M749" s="113"/>
    </row>
    <row r="750" spans="1:13" ht="15.75" x14ac:dyDescent="0.25">
      <c r="A750" s="98">
        <f>IF(F750&lt;&gt;"",1+MAX($A$7:A749),"")</f>
        <v>621</v>
      </c>
      <c r="B750" s="110"/>
      <c r="C750" s="136" t="s">
        <v>111</v>
      </c>
      <c r="D750" s="31">
        <v>12</v>
      </c>
      <c r="E750" s="8">
        <v>0</v>
      </c>
      <c r="F750" s="31">
        <f t="shared" si="99"/>
        <v>12</v>
      </c>
      <c r="G750" s="43" t="s">
        <v>66</v>
      </c>
      <c r="H750" s="43"/>
      <c r="I750" s="43"/>
      <c r="J750" s="43"/>
      <c r="K750" s="162"/>
      <c r="L750" s="101">
        <v>0</v>
      </c>
      <c r="M750" s="113"/>
    </row>
    <row r="751" spans="1:13" ht="15.75" x14ac:dyDescent="0.25">
      <c r="A751" s="98">
        <f>IF(F751&lt;&gt;"",1+MAX($A$7:A750),"")</f>
        <v>622</v>
      </c>
      <c r="B751" s="110"/>
      <c r="C751" s="136" t="s">
        <v>112</v>
      </c>
      <c r="D751" s="31">
        <v>12</v>
      </c>
      <c r="E751" s="8">
        <v>0</v>
      </c>
      <c r="F751" s="31">
        <f t="shared" si="99"/>
        <v>12</v>
      </c>
      <c r="G751" s="43" t="s">
        <v>66</v>
      </c>
      <c r="H751" s="43"/>
      <c r="I751" s="43"/>
      <c r="J751" s="43"/>
      <c r="K751" s="162"/>
      <c r="L751" s="101">
        <v>0</v>
      </c>
      <c r="M751" s="113"/>
    </row>
    <row r="752" spans="1:13" ht="15.75" x14ac:dyDescent="0.25">
      <c r="A752" s="98">
        <f>IF(F752&lt;&gt;"",1+MAX($A$7:A751),"")</f>
        <v>623</v>
      </c>
      <c r="B752" s="110"/>
      <c r="C752" s="136" t="s">
        <v>113</v>
      </c>
      <c r="D752" s="31">
        <v>13</v>
      </c>
      <c r="E752" s="8">
        <v>0</v>
      </c>
      <c r="F752" s="31">
        <f t="shared" si="99"/>
        <v>13</v>
      </c>
      <c r="G752" s="43" t="s">
        <v>66</v>
      </c>
      <c r="H752" s="43"/>
      <c r="I752" s="43"/>
      <c r="J752" s="43"/>
      <c r="K752" s="162"/>
      <c r="L752" s="101">
        <v>0</v>
      </c>
      <c r="M752" s="113"/>
    </row>
    <row r="753" spans="1:13" ht="15.75" x14ac:dyDescent="0.25">
      <c r="A753" s="98">
        <f>IF(F753&lt;&gt;"",1+MAX($A$7:A752),"")</f>
        <v>624</v>
      </c>
      <c r="B753" s="110"/>
      <c r="C753" s="136" t="s">
        <v>114</v>
      </c>
      <c r="D753" s="31">
        <v>13</v>
      </c>
      <c r="E753" s="8">
        <v>0</v>
      </c>
      <c r="F753" s="31">
        <f t="shared" si="99"/>
        <v>13</v>
      </c>
      <c r="G753" s="43" t="s">
        <v>66</v>
      </c>
      <c r="H753" s="43"/>
      <c r="I753" s="43"/>
      <c r="J753" s="43"/>
      <c r="K753" s="162"/>
      <c r="L753" s="101">
        <v>0</v>
      </c>
      <c r="M753" s="113"/>
    </row>
    <row r="754" spans="1:13" ht="15.75" x14ac:dyDescent="0.25">
      <c r="A754" s="98">
        <f>IF(F754&lt;&gt;"",1+MAX($A$7:A753),"")</f>
        <v>625</v>
      </c>
      <c r="B754" s="110"/>
      <c r="C754" s="136" t="s">
        <v>116</v>
      </c>
      <c r="D754" s="31">
        <v>8</v>
      </c>
      <c r="E754" s="8">
        <v>0</v>
      </c>
      <c r="F754" s="31">
        <f t="shared" si="99"/>
        <v>8</v>
      </c>
      <c r="G754" s="43" t="s">
        <v>66</v>
      </c>
      <c r="H754" s="43"/>
      <c r="I754" s="43"/>
      <c r="J754" s="43"/>
      <c r="K754" s="162"/>
      <c r="L754" s="101">
        <v>0</v>
      </c>
      <c r="M754" s="113"/>
    </row>
    <row r="755" spans="1:13" ht="15.75" x14ac:dyDescent="0.25">
      <c r="A755" s="98">
        <f>IF(F755&lt;&gt;"",1+MAX($A$7:A754),"")</f>
        <v>626</v>
      </c>
      <c r="B755" s="110"/>
      <c r="C755" s="136" t="s">
        <v>117</v>
      </c>
      <c r="D755" s="31">
        <v>2</v>
      </c>
      <c r="E755" s="8">
        <v>0</v>
      </c>
      <c r="F755" s="31">
        <f t="shared" si="99"/>
        <v>2</v>
      </c>
      <c r="G755" s="43" t="s">
        <v>66</v>
      </c>
      <c r="H755" s="43"/>
      <c r="I755" s="43"/>
      <c r="J755" s="43"/>
      <c r="K755" s="162"/>
      <c r="L755" s="101">
        <v>0</v>
      </c>
      <c r="M755" s="113"/>
    </row>
    <row r="756" spans="1:13" ht="16.5" thickBot="1" x14ac:dyDescent="0.3">
      <c r="A756" s="98"/>
      <c r="B756" s="110"/>
      <c r="E756" s="8"/>
      <c r="F756" s="31"/>
      <c r="G756" s="29"/>
      <c r="H756" s="29"/>
      <c r="I756" s="29"/>
      <c r="J756" s="29"/>
      <c r="K756" s="162"/>
      <c r="L756" s="101"/>
      <c r="M756" s="113"/>
    </row>
    <row r="757" spans="1:13" ht="16.5" thickBot="1" x14ac:dyDescent="0.3">
      <c r="A757" s="108" t="str">
        <f>IF(F757&lt;&gt;"",1+MAX($A$7:A755),"")</f>
        <v/>
      </c>
      <c r="B757" s="15" t="s">
        <v>79</v>
      </c>
      <c r="C757" s="16" t="s">
        <v>80</v>
      </c>
      <c r="D757" s="17"/>
      <c r="E757" s="17"/>
      <c r="F757" s="17"/>
      <c r="G757" s="42"/>
      <c r="H757" s="42"/>
      <c r="I757" s="42"/>
      <c r="J757" s="42"/>
      <c r="K757" s="160"/>
      <c r="L757" s="17"/>
      <c r="M757" s="109">
        <f>SUM(L760:L949)</f>
        <v>0</v>
      </c>
    </row>
    <row r="758" spans="1:13" ht="14.25" customHeight="1" x14ac:dyDescent="0.25">
      <c r="A758" s="98"/>
      <c r="B758" s="110"/>
      <c r="C758" s="85"/>
      <c r="D758" s="31"/>
      <c r="E758" s="8"/>
      <c r="F758" s="31"/>
      <c r="G758" s="29"/>
      <c r="H758" s="29"/>
      <c r="I758" s="29"/>
      <c r="J758" s="29"/>
      <c r="K758" s="162"/>
      <c r="L758" s="101"/>
      <c r="M758" s="113"/>
    </row>
    <row r="759" spans="1:13" ht="15.75" x14ac:dyDescent="0.25">
      <c r="A759" s="56"/>
      <c r="B759" s="45"/>
      <c r="C759" s="116" t="s">
        <v>490</v>
      </c>
      <c r="D759" s="37"/>
      <c r="E759" s="8"/>
      <c r="F759" s="31"/>
      <c r="G759" s="39"/>
      <c r="H759" s="39"/>
      <c r="I759" s="39"/>
      <c r="J759" s="39"/>
      <c r="K759" s="159"/>
      <c r="L759" s="101"/>
      <c r="M759" s="113"/>
    </row>
    <row r="760" spans="1:13" ht="15.75" x14ac:dyDescent="0.25">
      <c r="A760" s="98">
        <f>IF(F760&lt;&gt;"",1+MAX($A$7:A758),"")</f>
        <v>627</v>
      </c>
      <c r="B760" s="110"/>
      <c r="C760" s="111" t="s">
        <v>90</v>
      </c>
      <c r="D760" s="31">
        <v>7.19</v>
      </c>
      <c r="E760" s="8">
        <v>0.1</v>
      </c>
      <c r="F760" s="31">
        <f>D760*(1+E760)</f>
        <v>7.9090000000000007</v>
      </c>
      <c r="G760" s="43" t="s">
        <v>65</v>
      </c>
      <c r="H760" s="43"/>
      <c r="I760" s="43"/>
      <c r="J760" s="43"/>
      <c r="K760" s="162"/>
      <c r="L760" s="101">
        <v>0</v>
      </c>
      <c r="M760" s="113"/>
    </row>
    <row r="761" spans="1:13" ht="15.75" x14ac:dyDescent="0.25">
      <c r="A761" s="98">
        <f>IF(F761&lt;&gt;"",1+MAX($A$7:A760),"")</f>
        <v>628</v>
      </c>
      <c r="B761" s="110"/>
      <c r="C761" s="111" t="s">
        <v>491</v>
      </c>
      <c r="D761" s="31">
        <f>102.04+88.8</f>
        <v>190.84</v>
      </c>
      <c r="E761" s="8">
        <v>0.1</v>
      </c>
      <c r="F761" s="31">
        <f>D761*(1+E761)</f>
        <v>209.92400000000001</v>
      </c>
      <c r="G761" s="43" t="s">
        <v>65</v>
      </c>
      <c r="H761" s="43"/>
      <c r="I761" s="43"/>
      <c r="J761" s="43"/>
      <c r="K761" s="162"/>
      <c r="L761" s="101">
        <v>0</v>
      </c>
      <c r="M761" s="113"/>
    </row>
    <row r="762" spans="1:13" ht="15.75" x14ac:dyDescent="0.25">
      <c r="A762" s="98">
        <f>IF(F762&lt;&gt;"",1+MAX($A$7:A761),"")</f>
        <v>629</v>
      </c>
      <c r="B762" s="110"/>
      <c r="C762" s="111" t="s">
        <v>492</v>
      </c>
      <c r="D762" s="31">
        <v>8.8000000000000007</v>
      </c>
      <c r="E762" s="8">
        <v>0.1</v>
      </c>
      <c r="F762" s="31">
        <f>D762*(1+E762)</f>
        <v>9.6800000000000015</v>
      </c>
      <c r="G762" s="43" t="s">
        <v>65</v>
      </c>
      <c r="H762" s="43"/>
      <c r="I762" s="43"/>
      <c r="J762" s="43"/>
      <c r="K762" s="162"/>
      <c r="L762" s="101">
        <v>0</v>
      </c>
      <c r="M762" s="113"/>
    </row>
    <row r="763" spans="1:13" ht="15.75" x14ac:dyDescent="0.25">
      <c r="A763" s="98">
        <f>IF(F763&lt;&gt;"",1+MAX($A$7:A762),"")</f>
        <v>630</v>
      </c>
      <c r="B763" s="110"/>
      <c r="C763" s="111" t="s">
        <v>493</v>
      </c>
      <c r="D763" s="31">
        <f>4.29+8.7</f>
        <v>12.989999999999998</v>
      </c>
      <c r="E763" s="8">
        <v>0.1</v>
      </c>
      <c r="F763" s="31">
        <f t="shared" ref="F763:F802" si="100">D763*(1+E763)</f>
        <v>14.289</v>
      </c>
      <c r="G763" s="43" t="s">
        <v>65</v>
      </c>
      <c r="H763" s="43"/>
      <c r="I763" s="43"/>
      <c r="J763" s="43"/>
      <c r="K763" s="162"/>
      <c r="L763" s="101">
        <v>0</v>
      </c>
      <c r="M763" s="113"/>
    </row>
    <row r="764" spans="1:13" ht="15.75" x14ac:dyDescent="0.25">
      <c r="A764" s="98">
        <f>IF(F764&lt;&gt;"",1+MAX($A$7:A763),"")</f>
        <v>631</v>
      </c>
      <c r="B764" s="110"/>
      <c r="C764" s="111" t="s">
        <v>494</v>
      </c>
      <c r="D764" s="31">
        <v>7.53</v>
      </c>
      <c r="E764" s="8">
        <v>0.1</v>
      </c>
      <c r="F764" s="31">
        <f t="shared" si="100"/>
        <v>8.2830000000000013</v>
      </c>
      <c r="G764" s="43" t="s">
        <v>65</v>
      </c>
      <c r="H764" s="43"/>
      <c r="I764" s="43"/>
      <c r="J764" s="43"/>
      <c r="K764" s="162"/>
      <c r="L764" s="101">
        <v>0</v>
      </c>
      <c r="M764" s="113"/>
    </row>
    <row r="765" spans="1:13" ht="15.75" x14ac:dyDescent="0.25">
      <c r="A765" s="98">
        <f>IF(F765&lt;&gt;"",1+MAX($A$7:A764),"")</f>
        <v>632</v>
      </c>
      <c r="B765" s="110"/>
      <c r="C765" s="111" t="s">
        <v>495</v>
      </c>
      <c r="D765" s="31">
        <v>12</v>
      </c>
      <c r="E765" s="8">
        <v>0.1</v>
      </c>
      <c r="F765" s="31">
        <f t="shared" si="100"/>
        <v>13.200000000000001</v>
      </c>
      <c r="G765" s="43" t="s">
        <v>65</v>
      </c>
      <c r="H765" s="43"/>
      <c r="I765" s="43"/>
      <c r="J765" s="43"/>
      <c r="K765" s="162"/>
      <c r="L765" s="101">
        <v>0</v>
      </c>
      <c r="M765" s="113"/>
    </row>
    <row r="766" spans="1:13" ht="15.75" x14ac:dyDescent="0.25">
      <c r="A766" s="98">
        <f>IF(F766&lt;&gt;"",1+MAX($A$7:A765),"")</f>
        <v>633</v>
      </c>
      <c r="B766" s="110"/>
      <c r="C766" s="111" t="s">
        <v>496</v>
      </c>
      <c r="D766" s="31">
        <f>244.42+17.87+90.7+226.15</f>
        <v>579.14</v>
      </c>
      <c r="E766" s="8">
        <v>0.1</v>
      </c>
      <c r="F766" s="31">
        <f t="shared" si="100"/>
        <v>637.05400000000009</v>
      </c>
      <c r="G766" s="43" t="s">
        <v>65</v>
      </c>
      <c r="H766" s="43"/>
      <c r="I766" s="43"/>
      <c r="J766" s="43"/>
      <c r="K766" s="162"/>
      <c r="L766" s="101">
        <v>0</v>
      </c>
      <c r="M766" s="113"/>
    </row>
    <row r="767" spans="1:13" ht="15.75" x14ac:dyDescent="0.25">
      <c r="A767" s="98">
        <f>IF(F767&lt;&gt;"",1+MAX($A$7:A766),"")</f>
        <v>634</v>
      </c>
      <c r="B767" s="110"/>
      <c r="C767" s="111" t="s">
        <v>497</v>
      </c>
      <c r="D767" s="31">
        <v>605.38</v>
      </c>
      <c r="E767" s="8">
        <v>0.1</v>
      </c>
      <c r="F767" s="31">
        <f t="shared" si="100"/>
        <v>665.91800000000001</v>
      </c>
      <c r="G767" s="43" t="s">
        <v>65</v>
      </c>
      <c r="H767" s="43"/>
      <c r="I767" s="43"/>
      <c r="J767" s="43"/>
      <c r="K767" s="162"/>
      <c r="L767" s="101">
        <v>0</v>
      </c>
      <c r="M767" s="113"/>
    </row>
    <row r="768" spans="1:13" ht="15.75" x14ac:dyDescent="0.25">
      <c r="A768" s="98">
        <f>IF(F768&lt;&gt;"",1+MAX($A$7:A767),"")</f>
        <v>635</v>
      </c>
      <c r="B768" s="110"/>
      <c r="C768" s="111" t="s">
        <v>498</v>
      </c>
      <c r="D768" s="31">
        <f>54.32+31.68</f>
        <v>86</v>
      </c>
      <c r="E768" s="8">
        <v>0.1</v>
      </c>
      <c r="F768" s="31">
        <f t="shared" si="100"/>
        <v>94.600000000000009</v>
      </c>
      <c r="G768" s="43" t="s">
        <v>65</v>
      </c>
      <c r="H768" s="43"/>
      <c r="I768" s="43"/>
      <c r="J768" s="43"/>
      <c r="K768" s="162"/>
      <c r="L768" s="101">
        <v>0</v>
      </c>
      <c r="M768" s="113"/>
    </row>
    <row r="769" spans="1:13" ht="15.75" x14ac:dyDescent="0.25">
      <c r="A769" s="98">
        <f>IF(F769&lt;&gt;"",1+MAX($A$7:A768),"")</f>
        <v>636</v>
      </c>
      <c r="B769" s="110"/>
      <c r="C769" s="111" t="s">
        <v>499</v>
      </c>
      <c r="D769" s="31">
        <f>12+9.97</f>
        <v>21.97</v>
      </c>
      <c r="E769" s="8">
        <v>0.1</v>
      </c>
      <c r="F769" s="31">
        <f t="shared" si="100"/>
        <v>24.167000000000002</v>
      </c>
      <c r="G769" s="43" t="s">
        <v>65</v>
      </c>
      <c r="H769" s="43"/>
      <c r="I769" s="43"/>
      <c r="J769" s="43"/>
      <c r="K769" s="162"/>
      <c r="L769" s="101">
        <v>0</v>
      </c>
      <c r="M769" s="113"/>
    </row>
    <row r="770" spans="1:13" ht="15.75" x14ac:dyDescent="0.25">
      <c r="A770" s="98">
        <f>IF(F770&lt;&gt;"",1+MAX($A$7:A769),"")</f>
        <v>637</v>
      </c>
      <c r="B770" s="110"/>
      <c r="C770" s="111" t="s">
        <v>500</v>
      </c>
      <c r="D770" s="31">
        <v>18.3</v>
      </c>
      <c r="E770" s="8">
        <v>0.1</v>
      </c>
      <c r="F770" s="31">
        <f>D770*(1+E770)</f>
        <v>20.130000000000003</v>
      </c>
      <c r="G770" s="43" t="s">
        <v>65</v>
      </c>
      <c r="H770" s="43"/>
      <c r="I770" s="43"/>
      <c r="J770" s="43"/>
      <c r="K770" s="162"/>
      <c r="L770" s="101">
        <v>0</v>
      </c>
      <c r="M770" s="113"/>
    </row>
    <row r="771" spans="1:13" ht="15.75" x14ac:dyDescent="0.25">
      <c r="A771" s="98">
        <f>IF(F771&lt;&gt;"",1+MAX($A$7:A770),"")</f>
        <v>638</v>
      </c>
      <c r="B771" s="110"/>
      <c r="C771" s="111" t="s">
        <v>501</v>
      </c>
      <c r="D771" s="31">
        <f>90.69+34.66</f>
        <v>125.35</v>
      </c>
      <c r="E771" s="8">
        <v>0.1</v>
      </c>
      <c r="F771" s="31">
        <f>D771*(1+E771)</f>
        <v>137.88499999999999</v>
      </c>
      <c r="G771" s="43" t="s">
        <v>65</v>
      </c>
      <c r="H771" s="43"/>
      <c r="I771" s="43"/>
      <c r="J771" s="43"/>
      <c r="K771" s="162"/>
      <c r="L771" s="101">
        <v>0</v>
      </c>
      <c r="M771" s="113"/>
    </row>
    <row r="772" spans="1:13" ht="15.75" x14ac:dyDescent="0.25">
      <c r="A772" s="98">
        <f>IF(F772&lt;&gt;"",1+MAX($A$7:A771),"")</f>
        <v>639</v>
      </c>
      <c r="B772" s="110"/>
      <c r="C772" s="111" t="s">
        <v>502</v>
      </c>
      <c r="D772" s="31">
        <f>8*7.07</f>
        <v>56.56</v>
      </c>
      <c r="E772" s="8">
        <v>0.1</v>
      </c>
      <c r="F772" s="31">
        <f>D772*(1+E772)</f>
        <v>62.216000000000008</v>
      </c>
      <c r="G772" s="43" t="s">
        <v>65</v>
      </c>
      <c r="H772" s="43"/>
      <c r="I772" s="43"/>
      <c r="J772" s="43"/>
      <c r="K772" s="162"/>
      <c r="L772" s="101">
        <v>0</v>
      </c>
      <c r="M772" s="113"/>
    </row>
    <row r="773" spans="1:13" ht="15.75" x14ac:dyDescent="0.25">
      <c r="A773" s="98">
        <f>IF(F773&lt;&gt;"",1+MAX($A$7:A772),"")</f>
        <v>640</v>
      </c>
      <c r="B773" s="110"/>
      <c r="C773" s="111" t="s">
        <v>503</v>
      </c>
      <c r="D773" s="31">
        <v>341.27</v>
      </c>
      <c r="E773" s="8">
        <v>0.1</v>
      </c>
      <c r="F773" s="31">
        <f t="shared" ref="F773:F779" si="101">D773*(1+E773)</f>
        <v>375.39699999999999</v>
      </c>
      <c r="G773" s="43" t="s">
        <v>65</v>
      </c>
      <c r="H773" s="43"/>
      <c r="I773" s="43"/>
      <c r="J773" s="43"/>
      <c r="K773" s="162"/>
      <c r="L773" s="101">
        <v>0</v>
      </c>
      <c r="M773" s="113"/>
    </row>
    <row r="774" spans="1:13" ht="15.75" x14ac:dyDescent="0.25">
      <c r="A774" s="98">
        <f>IF(F774&lt;&gt;"",1+MAX($A$7:A773),"")</f>
        <v>641</v>
      </c>
      <c r="B774" s="110"/>
      <c r="C774" s="111" t="s">
        <v>504</v>
      </c>
      <c r="D774" s="31">
        <v>12</v>
      </c>
      <c r="E774" s="8">
        <v>0.1</v>
      </c>
      <c r="F774" s="31">
        <f t="shared" si="101"/>
        <v>13.200000000000001</v>
      </c>
      <c r="G774" s="43" t="s">
        <v>65</v>
      </c>
      <c r="H774" s="43"/>
      <c r="I774" s="43"/>
      <c r="J774" s="43"/>
      <c r="K774" s="162"/>
      <c r="L774" s="101">
        <v>0</v>
      </c>
      <c r="M774" s="113"/>
    </row>
    <row r="775" spans="1:13" ht="15.75" x14ac:dyDescent="0.25">
      <c r="A775" s="98">
        <f>IF(F775&lt;&gt;"",1+MAX($A$7:A774),"")</f>
        <v>642</v>
      </c>
      <c r="B775" s="110"/>
      <c r="C775" s="111" t="s">
        <v>505</v>
      </c>
      <c r="D775" s="31">
        <v>101.04</v>
      </c>
      <c r="E775" s="8">
        <v>0.1</v>
      </c>
      <c r="F775" s="31">
        <f t="shared" si="101"/>
        <v>111.14400000000002</v>
      </c>
      <c r="G775" s="43" t="s">
        <v>65</v>
      </c>
      <c r="H775" s="43"/>
      <c r="I775" s="43"/>
      <c r="J775" s="43"/>
      <c r="K775" s="162"/>
      <c r="L775" s="101">
        <v>0</v>
      </c>
      <c r="M775" s="113"/>
    </row>
    <row r="776" spans="1:13" ht="15.75" x14ac:dyDescent="0.25">
      <c r="A776" s="98">
        <f>IF(F776&lt;&gt;"",1+MAX($A$7:A775),"")</f>
        <v>643</v>
      </c>
      <c r="B776" s="110"/>
      <c r="C776" s="111" t="s">
        <v>506</v>
      </c>
      <c r="D776" s="31">
        <v>12</v>
      </c>
      <c r="E776" s="8">
        <v>0.1</v>
      </c>
      <c r="F776" s="31">
        <f t="shared" si="101"/>
        <v>13.200000000000001</v>
      </c>
      <c r="G776" s="43" t="s">
        <v>65</v>
      </c>
      <c r="H776" s="43"/>
      <c r="I776" s="43"/>
      <c r="J776" s="43"/>
      <c r="K776" s="162"/>
      <c r="L776" s="101">
        <v>0</v>
      </c>
      <c r="M776" s="113"/>
    </row>
    <row r="777" spans="1:13" ht="15.75" x14ac:dyDescent="0.25">
      <c r="A777" s="98">
        <f>IF(F777&lt;&gt;"",1+MAX($A$7:A776),"")</f>
        <v>644</v>
      </c>
      <c r="B777" s="110"/>
      <c r="C777" s="111" t="s">
        <v>507</v>
      </c>
      <c r="D777" s="31">
        <f>4.91+54.76+62.32</f>
        <v>121.99000000000001</v>
      </c>
      <c r="E777" s="8">
        <v>0.1</v>
      </c>
      <c r="F777" s="31">
        <f t="shared" si="101"/>
        <v>134.18900000000002</v>
      </c>
      <c r="G777" s="43" t="s">
        <v>65</v>
      </c>
      <c r="H777" s="43"/>
      <c r="I777" s="43"/>
      <c r="J777" s="43"/>
      <c r="K777" s="162"/>
      <c r="L777" s="101">
        <v>0</v>
      </c>
      <c r="M777" s="113"/>
    </row>
    <row r="778" spans="1:13" ht="15.75" x14ac:dyDescent="0.25">
      <c r="A778" s="98">
        <f>IF(F778&lt;&gt;"",1+MAX($A$7:A777),"")</f>
        <v>645</v>
      </c>
      <c r="B778" s="110"/>
      <c r="C778" s="111" t="s">
        <v>508</v>
      </c>
      <c r="D778" s="31">
        <f>24.32+15.41</f>
        <v>39.730000000000004</v>
      </c>
      <c r="E778" s="8">
        <v>0.1</v>
      </c>
      <c r="F778" s="31">
        <f t="shared" si="101"/>
        <v>43.70300000000001</v>
      </c>
      <c r="G778" s="43" t="s">
        <v>65</v>
      </c>
      <c r="H778" s="43"/>
      <c r="I778" s="43"/>
      <c r="J778" s="43"/>
      <c r="K778" s="162"/>
      <c r="L778" s="101">
        <v>0</v>
      </c>
      <c r="M778" s="113"/>
    </row>
    <row r="779" spans="1:13" ht="15.75" x14ac:dyDescent="0.25">
      <c r="A779" s="98">
        <f>IF(F779&lt;&gt;"",1+MAX($A$7:A778),"")</f>
        <v>646</v>
      </c>
      <c r="B779" s="110"/>
      <c r="C779" s="111" t="s">
        <v>509</v>
      </c>
      <c r="D779" s="31">
        <v>9.6</v>
      </c>
      <c r="E779" s="8">
        <v>0.1</v>
      </c>
      <c r="F779" s="31">
        <f t="shared" si="101"/>
        <v>10.56</v>
      </c>
      <c r="G779" s="43" t="s">
        <v>65</v>
      </c>
      <c r="H779" s="43"/>
      <c r="I779" s="43"/>
      <c r="J779" s="43"/>
      <c r="K779" s="162"/>
      <c r="L779" s="101">
        <v>0</v>
      </c>
      <c r="M779" s="113"/>
    </row>
    <row r="780" spans="1:13" ht="15.75" x14ac:dyDescent="0.25">
      <c r="A780" s="98">
        <f>IF(F780&lt;&gt;"",1+MAX($A$7:A779),"")</f>
        <v>647</v>
      </c>
      <c r="B780" s="110"/>
      <c r="C780" s="111" t="s">
        <v>510</v>
      </c>
      <c r="D780" s="31">
        <v>288.81</v>
      </c>
      <c r="E780" s="8">
        <v>0.1</v>
      </c>
      <c r="F780" s="31">
        <f>D780*(1+E780)</f>
        <v>317.69100000000003</v>
      </c>
      <c r="G780" s="43" t="s">
        <v>65</v>
      </c>
      <c r="H780" s="43"/>
      <c r="I780" s="43"/>
      <c r="J780" s="43"/>
      <c r="K780" s="162"/>
      <c r="L780" s="101">
        <v>0</v>
      </c>
      <c r="M780" s="113"/>
    </row>
    <row r="781" spans="1:13" ht="15.75" x14ac:dyDescent="0.25">
      <c r="A781" s="98">
        <f>IF(F781&lt;&gt;"",1+MAX($A$7:A780),"")</f>
        <v>648</v>
      </c>
      <c r="B781" s="110"/>
      <c r="C781" s="111" t="s">
        <v>511</v>
      </c>
      <c r="D781" s="31">
        <v>32.04</v>
      </c>
      <c r="E781" s="8">
        <v>0.1</v>
      </c>
      <c r="F781" s="31">
        <f>D781*(1+E781)</f>
        <v>35.244</v>
      </c>
      <c r="G781" s="43" t="s">
        <v>65</v>
      </c>
      <c r="H781" s="43"/>
      <c r="I781" s="43"/>
      <c r="J781" s="43"/>
      <c r="K781" s="162"/>
      <c r="L781" s="101">
        <v>0</v>
      </c>
      <c r="M781" s="113"/>
    </row>
    <row r="782" spans="1:13" ht="15.75" x14ac:dyDescent="0.25">
      <c r="A782" s="98">
        <f>IF(F782&lt;&gt;"",1+MAX($A$7:A781),"")</f>
        <v>649</v>
      </c>
      <c r="B782" s="110"/>
      <c r="C782" s="111" t="s">
        <v>512</v>
      </c>
      <c r="D782" s="31">
        <v>35.479999999999997</v>
      </c>
      <c r="E782" s="8">
        <v>0.1</v>
      </c>
      <c r="F782" s="31">
        <f>D782*(1+E782)</f>
        <v>39.027999999999999</v>
      </c>
      <c r="G782" s="43" t="s">
        <v>65</v>
      </c>
      <c r="H782" s="43"/>
      <c r="I782" s="43"/>
      <c r="J782" s="43"/>
      <c r="K782" s="162"/>
      <c r="L782" s="101">
        <v>0</v>
      </c>
      <c r="M782" s="113"/>
    </row>
    <row r="783" spans="1:13" ht="15.75" x14ac:dyDescent="0.25">
      <c r="A783" s="98">
        <f>IF(F783&lt;&gt;"",1+MAX($A$7:A782),"")</f>
        <v>650</v>
      </c>
      <c r="B783" s="110"/>
      <c r="C783" s="111" t="s">
        <v>513</v>
      </c>
      <c r="D783" s="31">
        <v>589</v>
      </c>
      <c r="E783" s="8">
        <v>0.1</v>
      </c>
      <c r="F783" s="31">
        <f t="shared" ref="F783:F797" si="102">D783*(1+E783)</f>
        <v>647.90000000000009</v>
      </c>
      <c r="G783" s="43" t="s">
        <v>65</v>
      </c>
      <c r="H783" s="43"/>
      <c r="I783" s="43"/>
      <c r="J783" s="43"/>
      <c r="K783" s="162"/>
      <c r="L783" s="101">
        <v>0</v>
      </c>
      <c r="M783" s="113"/>
    </row>
    <row r="784" spans="1:13" ht="15.75" x14ac:dyDescent="0.25">
      <c r="A784" s="98">
        <f>IF(F784&lt;&gt;"",1+MAX($A$7:A783),"")</f>
        <v>651</v>
      </c>
      <c r="B784" s="110"/>
      <c r="C784" s="111" t="s">
        <v>514</v>
      </c>
      <c r="D784" s="31">
        <v>12</v>
      </c>
      <c r="E784" s="8">
        <v>0.1</v>
      </c>
      <c r="F784" s="31">
        <f t="shared" si="102"/>
        <v>13.200000000000001</v>
      </c>
      <c r="G784" s="43" t="s">
        <v>65</v>
      </c>
      <c r="H784" s="43"/>
      <c r="I784" s="43"/>
      <c r="J784" s="43"/>
      <c r="K784" s="162"/>
      <c r="L784" s="101">
        <v>0</v>
      </c>
      <c r="M784" s="113"/>
    </row>
    <row r="785" spans="1:13" ht="15.75" x14ac:dyDescent="0.25">
      <c r="A785" s="98">
        <f>IF(F785&lt;&gt;"",1+MAX($A$7:A784),"")</f>
        <v>652</v>
      </c>
      <c r="B785" s="110"/>
      <c r="C785" s="111" t="s">
        <v>515</v>
      </c>
      <c r="D785" s="31">
        <v>14.03</v>
      </c>
      <c r="E785" s="8">
        <v>0.1</v>
      </c>
      <c r="F785" s="31">
        <f t="shared" si="102"/>
        <v>15.433</v>
      </c>
      <c r="G785" s="43" t="s">
        <v>65</v>
      </c>
      <c r="H785" s="43"/>
      <c r="I785" s="43"/>
      <c r="J785" s="43"/>
      <c r="K785" s="162"/>
      <c r="L785" s="101">
        <v>0</v>
      </c>
      <c r="M785" s="113"/>
    </row>
    <row r="786" spans="1:13" ht="15.75" x14ac:dyDescent="0.25">
      <c r="A786" s="98">
        <f>IF(F786&lt;&gt;"",1+MAX($A$7:A785),"")</f>
        <v>653</v>
      </c>
      <c r="B786" s="110"/>
      <c r="C786" s="111" t="s">
        <v>516</v>
      </c>
      <c r="D786" s="31">
        <v>53.02</v>
      </c>
      <c r="E786" s="8">
        <v>0.1</v>
      </c>
      <c r="F786" s="31">
        <f t="shared" si="102"/>
        <v>58.32200000000001</v>
      </c>
      <c r="G786" s="43" t="s">
        <v>65</v>
      </c>
      <c r="H786" s="43"/>
      <c r="I786" s="43"/>
      <c r="J786" s="43"/>
      <c r="K786" s="162"/>
      <c r="L786" s="101">
        <v>0</v>
      </c>
      <c r="M786" s="113"/>
    </row>
    <row r="787" spans="1:13" ht="15.75" x14ac:dyDescent="0.25">
      <c r="A787" s="98">
        <f>IF(F787&lt;&gt;"",1+MAX($A$7:A786),"")</f>
        <v>654</v>
      </c>
      <c r="B787" s="110"/>
      <c r="C787" s="111" t="s">
        <v>517</v>
      </c>
      <c r="D787" s="31">
        <v>31.39</v>
      </c>
      <c r="E787" s="8">
        <v>0.1</v>
      </c>
      <c r="F787" s="31">
        <f t="shared" si="102"/>
        <v>34.529000000000003</v>
      </c>
      <c r="G787" s="43" t="s">
        <v>65</v>
      </c>
      <c r="H787" s="43"/>
      <c r="I787" s="43"/>
      <c r="J787" s="43"/>
      <c r="K787" s="162"/>
      <c r="L787" s="101">
        <v>0</v>
      </c>
      <c r="M787" s="113"/>
    </row>
    <row r="788" spans="1:13" ht="15.75" x14ac:dyDescent="0.25">
      <c r="A788" s="98">
        <f>IF(F788&lt;&gt;"",1+MAX($A$7:A787),"")</f>
        <v>655</v>
      </c>
      <c r="B788" s="110"/>
      <c r="C788" s="111" t="s">
        <v>518</v>
      </c>
      <c r="D788" s="31">
        <f>8*6.72+6.79</f>
        <v>60.55</v>
      </c>
      <c r="E788" s="8">
        <v>0.1</v>
      </c>
      <c r="F788" s="31">
        <f t="shared" si="102"/>
        <v>66.605000000000004</v>
      </c>
      <c r="G788" s="43" t="s">
        <v>65</v>
      </c>
      <c r="H788" s="43"/>
      <c r="I788" s="43"/>
      <c r="J788" s="43"/>
      <c r="K788" s="162"/>
      <c r="L788" s="101">
        <v>0</v>
      </c>
      <c r="M788" s="113"/>
    </row>
    <row r="789" spans="1:13" ht="15.75" x14ac:dyDescent="0.25">
      <c r="A789" s="98">
        <f>IF(F789&lt;&gt;"",1+MAX($A$7:A788),"")</f>
        <v>656</v>
      </c>
      <c r="B789" s="110"/>
      <c r="C789" s="111" t="s">
        <v>519</v>
      </c>
      <c r="D789" s="31">
        <v>10.87</v>
      </c>
      <c r="E789" s="8">
        <v>0.1</v>
      </c>
      <c r="F789" s="31">
        <f t="shared" si="102"/>
        <v>11.957000000000001</v>
      </c>
      <c r="G789" s="43" t="s">
        <v>65</v>
      </c>
      <c r="H789" s="43"/>
      <c r="I789" s="43"/>
      <c r="J789" s="43"/>
      <c r="K789" s="162"/>
      <c r="L789" s="101">
        <v>0</v>
      </c>
      <c r="M789" s="113"/>
    </row>
    <row r="790" spans="1:13" ht="15.75" x14ac:dyDescent="0.25">
      <c r="A790" s="98">
        <f>IF(F790&lt;&gt;"",1+MAX($A$7:A789),"")</f>
        <v>657</v>
      </c>
      <c r="B790" s="110"/>
      <c r="C790" s="111" t="s">
        <v>520</v>
      </c>
      <c r="D790" s="31">
        <v>2.35</v>
      </c>
      <c r="E790" s="8">
        <v>0.1</v>
      </c>
      <c r="F790" s="31">
        <f t="shared" si="102"/>
        <v>2.5850000000000004</v>
      </c>
      <c r="G790" s="43" t="s">
        <v>65</v>
      </c>
      <c r="H790" s="43"/>
      <c r="I790" s="43"/>
      <c r="J790" s="43"/>
      <c r="K790" s="162"/>
      <c r="L790" s="101">
        <v>0</v>
      </c>
      <c r="M790" s="113"/>
    </row>
    <row r="791" spans="1:13" ht="15.75" x14ac:dyDescent="0.25">
      <c r="A791" s="98">
        <f>IF(F791&lt;&gt;"",1+MAX($A$7:A790),"")</f>
        <v>658</v>
      </c>
      <c r="B791" s="110"/>
      <c r="C791" s="111" t="s">
        <v>521</v>
      </c>
      <c r="D791" s="31">
        <v>5.94</v>
      </c>
      <c r="E791" s="8">
        <v>0.1</v>
      </c>
      <c r="F791" s="31">
        <f t="shared" si="102"/>
        <v>6.5340000000000007</v>
      </c>
      <c r="G791" s="43" t="s">
        <v>65</v>
      </c>
      <c r="H791" s="43"/>
      <c r="I791" s="43"/>
      <c r="J791" s="43"/>
      <c r="K791" s="162"/>
      <c r="L791" s="101">
        <v>0</v>
      </c>
      <c r="M791" s="113"/>
    </row>
    <row r="792" spans="1:13" ht="15.75" x14ac:dyDescent="0.25">
      <c r="A792" s="98">
        <f>IF(F792&lt;&gt;"",1+MAX($A$7:A791),"")</f>
        <v>659</v>
      </c>
      <c r="B792" s="110"/>
      <c r="C792" s="111" t="s">
        <v>522</v>
      </c>
      <c r="D792" s="31">
        <v>31.25</v>
      </c>
      <c r="E792" s="8">
        <v>0.1</v>
      </c>
      <c r="F792" s="31">
        <f t="shared" si="102"/>
        <v>34.375</v>
      </c>
      <c r="G792" s="43" t="s">
        <v>65</v>
      </c>
      <c r="H792" s="43"/>
      <c r="I792" s="43"/>
      <c r="J792" s="43"/>
      <c r="K792" s="162"/>
      <c r="L792" s="101">
        <v>0</v>
      </c>
      <c r="M792" s="113"/>
    </row>
    <row r="793" spans="1:13" ht="15.75" x14ac:dyDescent="0.25">
      <c r="A793" s="98">
        <f>IF(F793&lt;&gt;"",1+MAX($A$7:A792),"")</f>
        <v>660</v>
      </c>
      <c r="B793" s="110"/>
      <c r="C793" s="111" t="s">
        <v>523</v>
      </c>
      <c r="D793" s="31">
        <v>44.03</v>
      </c>
      <c r="E793" s="8">
        <v>0.1</v>
      </c>
      <c r="F793" s="31">
        <f t="shared" si="102"/>
        <v>48.433000000000007</v>
      </c>
      <c r="G793" s="43" t="s">
        <v>65</v>
      </c>
      <c r="H793" s="43"/>
      <c r="I793" s="43"/>
      <c r="J793" s="43"/>
      <c r="K793" s="162"/>
      <c r="L793" s="101">
        <v>0</v>
      </c>
      <c r="M793" s="113"/>
    </row>
    <row r="794" spans="1:13" ht="15.75" x14ac:dyDescent="0.25">
      <c r="A794" s="98">
        <f>IF(F794&lt;&gt;"",1+MAX($A$7:A793),"")</f>
        <v>661</v>
      </c>
      <c r="B794" s="110"/>
      <c r="C794" s="111" t="s">
        <v>524</v>
      </c>
      <c r="D794" s="31">
        <v>24</v>
      </c>
      <c r="E794" s="8">
        <v>0.1</v>
      </c>
      <c r="F794" s="31">
        <f t="shared" si="102"/>
        <v>26.400000000000002</v>
      </c>
      <c r="G794" s="43" t="s">
        <v>65</v>
      </c>
      <c r="H794" s="43"/>
      <c r="I794" s="43"/>
      <c r="J794" s="43"/>
      <c r="K794" s="162"/>
      <c r="L794" s="101">
        <v>0</v>
      </c>
      <c r="M794" s="113"/>
    </row>
    <row r="795" spans="1:13" ht="15.75" x14ac:dyDescent="0.25">
      <c r="A795" s="98">
        <f>IF(F795&lt;&gt;"",1+MAX($A$7:A794),"")</f>
        <v>662</v>
      </c>
      <c r="B795" s="110"/>
      <c r="C795" s="111" t="s">
        <v>525</v>
      </c>
      <c r="D795" s="31">
        <v>15.11</v>
      </c>
      <c r="E795" s="8">
        <v>0.1</v>
      </c>
      <c r="F795" s="31">
        <f t="shared" si="102"/>
        <v>16.621000000000002</v>
      </c>
      <c r="G795" s="43" t="s">
        <v>65</v>
      </c>
      <c r="H795" s="43"/>
      <c r="I795" s="43"/>
      <c r="J795" s="43"/>
      <c r="K795" s="162"/>
      <c r="L795" s="101">
        <v>0</v>
      </c>
      <c r="M795" s="113"/>
    </row>
    <row r="796" spans="1:13" ht="15.75" x14ac:dyDescent="0.25">
      <c r="A796" s="98">
        <f>IF(F796&lt;&gt;"",1+MAX($A$7:A795),"")</f>
        <v>663</v>
      </c>
      <c r="B796" s="110"/>
      <c r="C796" s="111" t="s">
        <v>526</v>
      </c>
      <c r="D796" s="31">
        <f>120+58.59</f>
        <v>178.59</v>
      </c>
      <c r="E796" s="8">
        <v>0.1</v>
      </c>
      <c r="F796" s="31">
        <f t="shared" si="102"/>
        <v>196.44900000000001</v>
      </c>
      <c r="G796" s="43" t="s">
        <v>65</v>
      </c>
      <c r="H796" s="43"/>
      <c r="I796" s="43"/>
      <c r="J796" s="43"/>
      <c r="K796" s="162"/>
      <c r="L796" s="101">
        <v>0</v>
      </c>
      <c r="M796" s="113"/>
    </row>
    <row r="797" spans="1:13" ht="15.75" x14ac:dyDescent="0.25">
      <c r="A797" s="98">
        <f>IF(F797&lt;&gt;"",1+MAX($A$7:A796),"")</f>
        <v>664</v>
      </c>
      <c r="B797" s="110"/>
      <c r="C797" s="111" t="s">
        <v>527</v>
      </c>
      <c r="D797" s="31">
        <v>14.11</v>
      </c>
      <c r="E797" s="8">
        <v>0.1</v>
      </c>
      <c r="F797" s="31">
        <f t="shared" si="102"/>
        <v>15.521000000000001</v>
      </c>
      <c r="G797" s="43" t="s">
        <v>65</v>
      </c>
      <c r="H797" s="43"/>
      <c r="I797" s="43"/>
      <c r="J797" s="43"/>
      <c r="K797" s="162"/>
      <c r="L797" s="101">
        <v>0</v>
      </c>
      <c r="M797" s="113"/>
    </row>
    <row r="798" spans="1:13" ht="15.75" x14ac:dyDescent="0.25">
      <c r="A798" s="98">
        <f>IF(F798&lt;&gt;"",1+MAX($A$7:A797),"")</f>
        <v>665</v>
      </c>
      <c r="B798" s="110"/>
      <c r="C798" s="111" t="s">
        <v>528</v>
      </c>
      <c r="D798" s="31">
        <v>2188</v>
      </c>
      <c r="E798" s="8">
        <v>0.1</v>
      </c>
      <c r="F798" s="31">
        <f t="shared" si="100"/>
        <v>2406.8000000000002</v>
      </c>
      <c r="G798" s="43" t="s">
        <v>65</v>
      </c>
      <c r="H798" s="43"/>
      <c r="I798" s="43"/>
      <c r="J798" s="43"/>
      <c r="K798" s="162"/>
      <c r="L798" s="101">
        <v>0</v>
      </c>
      <c r="M798" s="113"/>
    </row>
    <row r="799" spans="1:13" ht="15.75" x14ac:dyDescent="0.25">
      <c r="A799" s="98">
        <f>IF(F799&lt;&gt;"",1+MAX($A$7:A798),"")</f>
        <v>666</v>
      </c>
      <c r="B799" s="110"/>
      <c r="C799" s="111" t="s">
        <v>529</v>
      </c>
      <c r="D799" s="31">
        <v>655.20000000000005</v>
      </c>
      <c r="E799" s="8">
        <v>0.1</v>
      </c>
      <c r="F799" s="31">
        <f t="shared" si="100"/>
        <v>720.72000000000014</v>
      </c>
      <c r="G799" s="43" t="s">
        <v>65</v>
      </c>
      <c r="H799" s="43"/>
      <c r="I799" s="43"/>
      <c r="J799" s="43"/>
      <c r="K799" s="162"/>
      <c r="L799" s="101">
        <v>0</v>
      </c>
      <c r="M799" s="113"/>
    </row>
    <row r="800" spans="1:13" ht="15.75" x14ac:dyDescent="0.25">
      <c r="A800" s="98">
        <f>IF(F800&lt;&gt;"",1+MAX($A$7:A799),"")</f>
        <v>667</v>
      </c>
      <c r="B800" s="110"/>
      <c r="C800" s="111" t="s">
        <v>530</v>
      </c>
      <c r="D800" s="31">
        <f>22.82+18.15</f>
        <v>40.97</v>
      </c>
      <c r="E800" s="8">
        <v>0.1</v>
      </c>
      <c r="F800" s="31">
        <f t="shared" si="100"/>
        <v>45.067</v>
      </c>
      <c r="G800" s="43" t="s">
        <v>65</v>
      </c>
      <c r="H800" s="43"/>
      <c r="I800" s="43"/>
      <c r="J800" s="43"/>
      <c r="K800" s="162"/>
      <c r="L800" s="101">
        <v>0</v>
      </c>
      <c r="M800" s="113"/>
    </row>
    <row r="801" spans="1:13" ht="15.75" x14ac:dyDescent="0.25">
      <c r="A801" s="98">
        <f>IF(F801&lt;&gt;"",1+MAX($A$7:A800),"")</f>
        <v>668</v>
      </c>
      <c r="B801" s="110"/>
      <c r="C801" s="111" t="s">
        <v>531</v>
      </c>
      <c r="D801" s="31">
        <v>2815.7</v>
      </c>
      <c r="E801" s="8">
        <v>0.1</v>
      </c>
      <c r="F801" s="31">
        <f t="shared" si="100"/>
        <v>3097.27</v>
      </c>
      <c r="G801" s="43" t="s">
        <v>65</v>
      </c>
      <c r="H801" s="43"/>
      <c r="I801" s="43"/>
      <c r="J801" s="43"/>
      <c r="K801" s="162"/>
      <c r="L801" s="101">
        <v>0</v>
      </c>
      <c r="M801" s="113"/>
    </row>
    <row r="802" spans="1:13" ht="15.75" x14ac:dyDescent="0.25">
      <c r="A802" s="98">
        <f>IF(F802&lt;&gt;"",1+MAX($A$7:A801),"")</f>
        <v>669</v>
      </c>
      <c r="B802" s="110"/>
      <c r="C802" s="111" t="s">
        <v>532</v>
      </c>
      <c r="D802" s="31">
        <v>8.6999999999999993</v>
      </c>
      <c r="E802" s="8">
        <v>0.1</v>
      </c>
      <c r="F802" s="31">
        <f t="shared" si="100"/>
        <v>9.57</v>
      </c>
      <c r="G802" s="43" t="s">
        <v>65</v>
      </c>
      <c r="H802" s="43"/>
      <c r="I802" s="43"/>
      <c r="J802" s="43"/>
      <c r="K802" s="162"/>
      <c r="L802" s="101">
        <v>0</v>
      </c>
      <c r="M802" s="113"/>
    </row>
    <row r="803" spans="1:13" ht="15.75" x14ac:dyDescent="0.25">
      <c r="A803" s="98">
        <f>IF(F803&lt;&gt;"",1+MAX($A$7:A802),"")</f>
        <v>670</v>
      </c>
      <c r="B803" s="110"/>
      <c r="C803" s="111" t="s">
        <v>533</v>
      </c>
      <c r="D803" s="31">
        <v>7.3</v>
      </c>
      <c r="E803" s="8">
        <v>0.1</v>
      </c>
      <c r="F803" s="31">
        <f>D803*(1+E803)</f>
        <v>8.0300000000000011</v>
      </c>
      <c r="G803" s="43" t="s">
        <v>65</v>
      </c>
      <c r="H803" s="43"/>
      <c r="I803" s="43"/>
      <c r="J803" s="43"/>
      <c r="K803" s="162"/>
      <c r="L803" s="101">
        <v>0</v>
      </c>
      <c r="M803" s="113"/>
    </row>
    <row r="804" spans="1:13" ht="15.75" x14ac:dyDescent="0.25">
      <c r="A804" s="98">
        <f>IF(F804&lt;&gt;"",1+MAX($A$7:A803),"")</f>
        <v>671</v>
      </c>
      <c r="B804" s="110"/>
      <c r="C804" s="111" t="s">
        <v>534</v>
      </c>
      <c r="D804" s="31">
        <v>3.51</v>
      </c>
      <c r="E804" s="8">
        <v>0.1</v>
      </c>
      <c r="F804" s="31">
        <f>D804*(1+E804)</f>
        <v>3.8610000000000002</v>
      </c>
      <c r="G804" s="43" t="s">
        <v>65</v>
      </c>
      <c r="H804" s="43"/>
      <c r="I804" s="43"/>
      <c r="J804" s="43"/>
      <c r="K804" s="162"/>
      <c r="L804" s="101">
        <v>0</v>
      </c>
      <c r="M804" s="113"/>
    </row>
    <row r="805" spans="1:13" ht="15.75" x14ac:dyDescent="0.25">
      <c r="A805" s="98">
        <f>IF(F805&lt;&gt;"",1+MAX($A$7:A804),"")</f>
        <v>672</v>
      </c>
      <c r="B805" s="110"/>
      <c r="C805" s="111" t="s">
        <v>535</v>
      </c>
      <c r="D805" s="31">
        <f>23.37+45.57+68.82</f>
        <v>137.76</v>
      </c>
      <c r="E805" s="8">
        <v>0.1</v>
      </c>
      <c r="F805" s="31">
        <f>D805*(1+E805)</f>
        <v>151.536</v>
      </c>
      <c r="G805" s="43" t="s">
        <v>65</v>
      </c>
      <c r="H805" s="43"/>
      <c r="I805" s="43"/>
      <c r="J805" s="43"/>
      <c r="K805" s="162"/>
      <c r="L805" s="101">
        <v>0</v>
      </c>
      <c r="M805" s="113"/>
    </row>
    <row r="806" spans="1:13" ht="15.75" x14ac:dyDescent="0.25">
      <c r="A806" s="98">
        <f>IF(F806&lt;&gt;"",1+MAX($A$7:A805),"")</f>
        <v>673</v>
      </c>
      <c r="B806" s="110"/>
      <c r="C806" s="111" t="s">
        <v>536</v>
      </c>
      <c r="D806" s="31">
        <f>25.05+574.6</f>
        <v>599.65</v>
      </c>
      <c r="E806" s="8">
        <v>0.1</v>
      </c>
      <c r="F806" s="31">
        <f t="shared" ref="F806:F812" si="103">D806*(1+E806)</f>
        <v>659.61500000000001</v>
      </c>
      <c r="G806" s="43" t="s">
        <v>65</v>
      </c>
      <c r="H806" s="43"/>
      <c r="I806" s="43"/>
      <c r="J806" s="43"/>
      <c r="K806" s="162"/>
      <c r="L806" s="101">
        <v>0</v>
      </c>
      <c r="M806" s="113"/>
    </row>
    <row r="807" spans="1:13" ht="15.75" x14ac:dyDescent="0.25">
      <c r="A807" s="98">
        <f>IF(F807&lt;&gt;"",1+MAX($A$7:A806),"")</f>
        <v>674</v>
      </c>
      <c r="B807" s="110"/>
      <c r="C807" s="111" t="s">
        <v>537</v>
      </c>
      <c r="D807" s="31">
        <v>235.8</v>
      </c>
      <c r="E807" s="8">
        <v>0.1</v>
      </c>
      <c r="F807" s="31">
        <f t="shared" si="103"/>
        <v>259.38000000000005</v>
      </c>
      <c r="G807" s="43" t="s">
        <v>65</v>
      </c>
      <c r="H807" s="43"/>
      <c r="I807" s="43"/>
      <c r="J807" s="43"/>
      <c r="K807" s="162"/>
      <c r="L807" s="101">
        <v>0</v>
      </c>
      <c r="M807" s="113"/>
    </row>
    <row r="808" spans="1:13" ht="15.75" x14ac:dyDescent="0.25">
      <c r="A808" s="98">
        <f>IF(F808&lt;&gt;"",1+MAX($A$7:A807),"")</f>
        <v>675</v>
      </c>
      <c r="B808" s="110"/>
      <c r="C808" s="111" t="s">
        <v>538</v>
      </c>
      <c r="D808" s="31">
        <v>6.59</v>
      </c>
      <c r="E808" s="8">
        <v>0.1</v>
      </c>
      <c r="F808" s="31">
        <f t="shared" si="103"/>
        <v>7.2490000000000006</v>
      </c>
      <c r="G808" s="43" t="s">
        <v>65</v>
      </c>
      <c r="H808" s="43"/>
      <c r="I808" s="43"/>
      <c r="J808" s="43"/>
      <c r="K808" s="162"/>
      <c r="L808" s="101">
        <v>0</v>
      </c>
      <c r="M808" s="113"/>
    </row>
    <row r="809" spans="1:13" ht="15.75" x14ac:dyDescent="0.25">
      <c r="A809" s="98">
        <f>IF(F809&lt;&gt;"",1+MAX($A$7:A808),"")</f>
        <v>676</v>
      </c>
      <c r="B809" s="110"/>
      <c r="C809" s="111" t="s">
        <v>539</v>
      </c>
      <c r="D809" s="31">
        <v>9.06</v>
      </c>
      <c r="E809" s="8">
        <v>0.1</v>
      </c>
      <c r="F809" s="31">
        <f t="shared" si="103"/>
        <v>9.9660000000000011</v>
      </c>
      <c r="G809" s="43" t="s">
        <v>65</v>
      </c>
      <c r="H809" s="43"/>
      <c r="I809" s="43"/>
      <c r="J809" s="43"/>
      <c r="K809" s="162"/>
      <c r="L809" s="101">
        <v>0</v>
      </c>
      <c r="M809" s="113"/>
    </row>
    <row r="810" spans="1:13" ht="15.75" x14ac:dyDescent="0.25">
      <c r="A810" s="98">
        <f>IF(F810&lt;&gt;"",1+MAX($A$7:A809),"")</f>
        <v>677</v>
      </c>
      <c r="B810" s="110"/>
      <c r="C810" s="111" t="s">
        <v>539</v>
      </c>
      <c r="D810" s="31">
        <v>316.39999999999998</v>
      </c>
      <c r="E810" s="8">
        <v>0.1</v>
      </c>
      <c r="F810" s="31">
        <f t="shared" si="103"/>
        <v>348.04</v>
      </c>
      <c r="G810" s="43" t="s">
        <v>65</v>
      </c>
      <c r="H810" s="43"/>
      <c r="I810" s="43"/>
      <c r="J810" s="43"/>
      <c r="K810" s="162"/>
      <c r="L810" s="101">
        <v>0</v>
      </c>
      <c r="M810" s="113"/>
    </row>
    <row r="811" spans="1:13" ht="15.75" x14ac:dyDescent="0.25">
      <c r="A811" s="98">
        <f>IF(F811&lt;&gt;"",1+MAX($A$7:A810),"")</f>
        <v>678</v>
      </c>
      <c r="B811" s="110"/>
      <c r="C811" s="111" t="s">
        <v>540</v>
      </c>
      <c r="D811" s="31">
        <v>186.19</v>
      </c>
      <c r="E811" s="8">
        <v>0.1</v>
      </c>
      <c r="F811" s="31">
        <f t="shared" si="103"/>
        <v>204.80900000000003</v>
      </c>
      <c r="G811" s="43" t="s">
        <v>65</v>
      </c>
      <c r="H811" s="43"/>
      <c r="I811" s="43"/>
      <c r="J811" s="43"/>
      <c r="K811" s="162"/>
      <c r="L811" s="101">
        <v>0</v>
      </c>
      <c r="M811" s="113"/>
    </row>
    <row r="812" spans="1:13" ht="15.75" x14ac:dyDescent="0.25">
      <c r="A812" s="98">
        <f>IF(F812&lt;&gt;"",1+MAX($A$7:A811),"")</f>
        <v>679</v>
      </c>
      <c r="B812" s="110"/>
      <c r="C812" s="111" t="s">
        <v>541</v>
      </c>
      <c r="D812" s="31">
        <f>1543.7+248.45</f>
        <v>1792.15</v>
      </c>
      <c r="E812" s="8">
        <v>0.1</v>
      </c>
      <c r="F812" s="31">
        <f t="shared" si="103"/>
        <v>1971.3650000000002</v>
      </c>
      <c r="G812" s="43" t="s">
        <v>65</v>
      </c>
      <c r="H812" s="43"/>
      <c r="I812" s="43"/>
      <c r="J812" s="43"/>
      <c r="K812" s="162"/>
      <c r="L812" s="101">
        <v>0</v>
      </c>
      <c r="M812" s="113"/>
    </row>
    <row r="813" spans="1:13" ht="15.75" x14ac:dyDescent="0.25">
      <c r="A813" s="98">
        <f>IF(F813&lt;&gt;"",1+MAX($A$7:A812),"")</f>
        <v>680</v>
      </c>
      <c r="B813" s="110"/>
      <c r="C813" s="111" t="s">
        <v>542</v>
      </c>
      <c r="D813" s="31">
        <v>256.56</v>
      </c>
      <c r="E813" s="8">
        <v>0.1</v>
      </c>
      <c r="F813" s="31">
        <f>D813*(1+E813)</f>
        <v>282.21600000000001</v>
      </c>
      <c r="G813" s="43" t="s">
        <v>65</v>
      </c>
      <c r="H813" s="43"/>
      <c r="I813" s="43"/>
      <c r="J813" s="43"/>
      <c r="K813" s="162"/>
      <c r="L813" s="101">
        <v>0</v>
      </c>
      <c r="M813" s="113"/>
    </row>
    <row r="814" spans="1:13" ht="15.75" x14ac:dyDescent="0.25">
      <c r="A814" s="98">
        <f>IF(F814&lt;&gt;"",1+MAX($A$7:A813),"")</f>
        <v>681</v>
      </c>
      <c r="B814" s="110"/>
      <c r="C814" s="111" t="s">
        <v>543</v>
      </c>
      <c r="D814" s="31">
        <f>130+450+1360+480+550*7+373.6+3150</f>
        <v>9793.6</v>
      </c>
      <c r="E814" s="8">
        <v>0.1</v>
      </c>
      <c r="F814" s="31">
        <f>D814*(1+E814)</f>
        <v>10772.960000000001</v>
      </c>
      <c r="G814" s="43" t="s">
        <v>65</v>
      </c>
      <c r="H814" s="43"/>
      <c r="I814" s="43"/>
      <c r="J814" s="43"/>
      <c r="K814" s="162"/>
      <c r="L814" s="101">
        <v>0</v>
      </c>
      <c r="M814" s="113"/>
    </row>
    <row r="815" spans="1:13" ht="15.75" x14ac:dyDescent="0.25">
      <c r="A815" s="98">
        <f>IF(F815&lt;&gt;"",1+MAX($A$7:A814),"")</f>
        <v>682</v>
      </c>
      <c r="B815" s="110"/>
      <c r="C815" s="111" t="s">
        <v>544</v>
      </c>
      <c r="D815" s="31">
        <v>253.03</v>
      </c>
      <c r="E815" s="8">
        <v>0.1</v>
      </c>
      <c r="F815" s="31">
        <f>D815*(1+E815)</f>
        <v>278.33300000000003</v>
      </c>
      <c r="G815" s="43" t="s">
        <v>65</v>
      </c>
      <c r="H815" s="43"/>
      <c r="I815" s="43"/>
      <c r="J815" s="43"/>
      <c r="K815" s="162"/>
      <c r="L815" s="101">
        <v>0</v>
      </c>
      <c r="M815" s="113"/>
    </row>
    <row r="816" spans="1:13" ht="15.75" x14ac:dyDescent="0.25">
      <c r="A816" s="98"/>
      <c r="B816" s="110"/>
      <c r="C816" s="111"/>
      <c r="D816" s="31"/>
      <c r="E816" s="8"/>
      <c r="F816" s="31"/>
      <c r="G816" s="43"/>
      <c r="H816" s="43"/>
      <c r="I816" s="43"/>
      <c r="J816" s="43"/>
      <c r="K816" s="162"/>
      <c r="L816" s="101"/>
      <c r="M816" s="113"/>
    </row>
    <row r="817" spans="1:13" ht="15.75" x14ac:dyDescent="0.25">
      <c r="A817" s="56"/>
      <c r="B817" s="45"/>
      <c r="C817" s="116" t="s">
        <v>89</v>
      </c>
      <c r="D817" s="37"/>
      <c r="E817" s="8"/>
      <c r="F817" s="31"/>
      <c r="G817" s="43"/>
      <c r="H817" s="43"/>
      <c r="I817" s="43"/>
      <c r="J817" s="43"/>
      <c r="K817" s="159"/>
      <c r="L817" s="101"/>
      <c r="M817" s="62"/>
    </row>
    <row r="818" spans="1:13" ht="15.75" x14ac:dyDescent="0.25">
      <c r="A818" s="98">
        <f>IF(F818&lt;&gt;"",1+MAX($A$7:A817),"")</f>
        <v>683</v>
      </c>
      <c r="B818" s="110"/>
      <c r="C818" s="111" t="s">
        <v>545</v>
      </c>
      <c r="D818" s="31">
        <v>1</v>
      </c>
      <c r="E818" s="8">
        <v>0</v>
      </c>
      <c r="F818" s="31">
        <f t="shared" ref="F818:F822" si="104">D818*(1+E818)</f>
        <v>1</v>
      </c>
      <c r="G818" s="43" t="s">
        <v>66</v>
      </c>
      <c r="H818" s="43"/>
      <c r="I818" s="43"/>
      <c r="J818" s="43"/>
      <c r="K818" s="162"/>
      <c r="L818" s="101">
        <v>0</v>
      </c>
      <c r="M818" s="113"/>
    </row>
    <row r="819" spans="1:13" ht="15.75" x14ac:dyDescent="0.25">
      <c r="A819" s="98">
        <f>IF(F819&lt;&gt;"",1+MAX($A$7:A818),"")</f>
        <v>684</v>
      </c>
      <c r="B819" s="110"/>
      <c r="C819" s="111" t="s">
        <v>546</v>
      </c>
      <c r="D819" s="31">
        <v>1</v>
      </c>
      <c r="E819" s="8">
        <v>0</v>
      </c>
      <c r="F819" s="31">
        <f t="shared" si="104"/>
        <v>1</v>
      </c>
      <c r="G819" s="43" t="s">
        <v>66</v>
      </c>
      <c r="H819" s="43"/>
      <c r="I819" s="43"/>
      <c r="J819" s="43"/>
      <c r="K819" s="162"/>
      <c r="L819" s="101">
        <v>0</v>
      </c>
      <c r="M819" s="113"/>
    </row>
    <row r="820" spans="1:13" ht="15.75" x14ac:dyDescent="0.25">
      <c r="A820" s="98">
        <f>IF(F820&lt;&gt;"",1+MAX($A$7:A819),"")</f>
        <v>685</v>
      </c>
      <c r="B820" s="110"/>
      <c r="C820" s="111" t="s">
        <v>547</v>
      </c>
      <c r="D820" s="31">
        <v>1</v>
      </c>
      <c r="E820" s="8">
        <v>0</v>
      </c>
      <c r="F820" s="31">
        <f t="shared" si="104"/>
        <v>1</v>
      </c>
      <c r="G820" s="43" t="s">
        <v>66</v>
      </c>
      <c r="H820" s="43"/>
      <c r="I820" s="43"/>
      <c r="J820" s="43"/>
      <c r="K820" s="162"/>
      <c r="L820" s="101">
        <v>0</v>
      </c>
      <c r="M820" s="113"/>
    </row>
    <row r="821" spans="1:13" ht="15.75" x14ac:dyDescent="0.25">
      <c r="A821" s="98">
        <f>IF(F821&lt;&gt;"",1+MAX($A$7:A820),"")</f>
        <v>686</v>
      </c>
      <c r="B821" s="110"/>
      <c r="C821" s="111" t="s">
        <v>548</v>
      </c>
      <c r="D821" s="31">
        <v>6</v>
      </c>
      <c r="E821" s="8">
        <v>0</v>
      </c>
      <c r="F821" s="31">
        <f t="shared" si="104"/>
        <v>6</v>
      </c>
      <c r="G821" s="43" t="s">
        <v>66</v>
      </c>
      <c r="H821" s="43"/>
      <c r="I821" s="43"/>
      <c r="J821" s="43"/>
      <c r="K821" s="162"/>
      <c r="L821" s="101">
        <v>0</v>
      </c>
      <c r="M821" s="113"/>
    </row>
    <row r="822" spans="1:13" ht="15.75" x14ac:dyDescent="0.25">
      <c r="A822" s="98">
        <f>IF(F822&lt;&gt;"",1+MAX($A$7:A821),"")</f>
        <v>687</v>
      </c>
      <c r="B822" s="110"/>
      <c r="C822" s="111" t="s">
        <v>549</v>
      </c>
      <c r="D822" s="31">
        <v>1</v>
      </c>
      <c r="E822" s="8">
        <v>0</v>
      </c>
      <c r="F822" s="31">
        <f t="shared" si="104"/>
        <v>1</v>
      </c>
      <c r="G822" s="43" t="s">
        <v>66</v>
      </c>
      <c r="H822" s="43"/>
      <c r="I822" s="43"/>
      <c r="J822" s="43"/>
      <c r="K822" s="162"/>
      <c r="L822" s="101">
        <v>0</v>
      </c>
      <c r="M822" s="113"/>
    </row>
    <row r="823" spans="1:13" ht="15.75" x14ac:dyDescent="0.25">
      <c r="A823" s="98">
        <f>IF(F823&lt;&gt;"",1+MAX($A$7:A822),"")</f>
        <v>688</v>
      </c>
      <c r="B823" s="110"/>
      <c r="C823" s="111" t="s">
        <v>550</v>
      </c>
      <c r="D823" s="31">
        <v>1</v>
      </c>
      <c r="E823" s="8">
        <v>0</v>
      </c>
      <c r="F823" s="31">
        <f>D823*(1+E823)</f>
        <v>1</v>
      </c>
      <c r="G823" s="43" t="s">
        <v>66</v>
      </c>
      <c r="H823" s="43"/>
      <c r="I823" s="43"/>
      <c r="J823" s="43"/>
      <c r="K823" s="162"/>
      <c r="L823" s="101">
        <v>0</v>
      </c>
      <c r="M823" s="113"/>
    </row>
    <row r="824" spans="1:13" ht="15.75" x14ac:dyDescent="0.25">
      <c r="A824" s="98">
        <f>IF(F824&lt;&gt;"",1+MAX($A$7:A823),"")</f>
        <v>689</v>
      </c>
      <c r="B824" s="110"/>
      <c r="C824" s="111" t="s">
        <v>551</v>
      </c>
      <c r="D824" s="31">
        <v>1</v>
      </c>
      <c r="E824" s="8">
        <v>0</v>
      </c>
      <c r="F824" s="31">
        <f>D824*(1+E824)</f>
        <v>1</v>
      </c>
      <c r="G824" s="43" t="s">
        <v>66</v>
      </c>
      <c r="H824" s="43"/>
      <c r="I824" s="43"/>
      <c r="J824" s="43"/>
      <c r="K824" s="162"/>
      <c r="L824" s="101">
        <v>0</v>
      </c>
      <c r="M824" s="113"/>
    </row>
    <row r="825" spans="1:13" ht="15.75" x14ac:dyDescent="0.25">
      <c r="A825" s="98">
        <f>IF(F825&lt;&gt;"",1+MAX($A$7:A824),"")</f>
        <v>690</v>
      </c>
      <c r="B825" s="110"/>
      <c r="C825" s="111" t="s">
        <v>552</v>
      </c>
      <c r="D825" s="31">
        <v>1</v>
      </c>
      <c r="E825" s="8">
        <v>0</v>
      </c>
      <c r="F825" s="31">
        <f>D825*(1+E825)</f>
        <v>1</v>
      </c>
      <c r="G825" s="43" t="s">
        <v>66</v>
      </c>
      <c r="H825" s="43"/>
      <c r="I825" s="43"/>
      <c r="J825" s="43"/>
      <c r="K825" s="162"/>
      <c r="L825" s="101">
        <v>0</v>
      </c>
      <c r="M825" s="113"/>
    </row>
    <row r="826" spans="1:13" ht="15.75" x14ac:dyDescent="0.25">
      <c r="A826" s="98">
        <f>IF(F826&lt;&gt;"",1+MAX($A$7:A825),"")</f>
        <v>691</v>
      </c>
      <c r="B826" s="110"/>
      <c r="C826" s="111" t="s">
        <v>553</v>
      </c>
      <c r="D826" s="31">
        <v>1</v>
      </c>
      <c r="E826" s="8">
        <v>0</v>
      </c>
      <c r="F826" s="31">
        <f t="shared" ref="F826:F845" si="105">D826*(1+E826)</f>
        <v>1</v>
      </c>
      <c r="G826" s="43" t="s">
        <v>66</v>
      </c>
      <c r="H826" s="43"/>
      <c r="I826" s="43"/>
      <c r="J826" s="43"/>
      <c r="K826" s="162"/>
      <c r="L826" s="101">
        <v>0</v>
      </c>
      <c r="M826" s="113"/>
    </row>
    <row r="827" spans="1:13" ht="15.75" x14ac:dyDescent="0.25">
      <c r="A827" s="98">
        <f>IF(F827&lt;&gt;"",1+MAX($A$7:A826),"")</f>
        <v>692</v>
      </c>
      <c r="B827" s="110"/>
      <c r="C827" s="111" t="s">
        <v>554</v>
      </c>
      <c r="D827" s="31">
        <v>1</v>
      </c>
      <c r="E827" s="8">
        <v>0</v>
      </c>
      <c r="F827" s="31">
        <f t="shared" si="105"/>
        <v>1</v>
      </c>
      <c r="G827" s="43" t="s">
        <v>66</v>
      </c>
      <c r="H827" s="43"/>
      <c r="I827" s="43"/>
      <c r="J827" s="43"/>
      <c r="K827" s="162"/>
      <c r="L827" s="101">
        <v>0</v>
      </c>
      <c r="M827" s="113"/>
    </row>
    <row r="828" spans="1:13" ht="15.75" x14ac:dyDescent="0.25">
      <c r="A828" s="98">
        <f>IF(F828&lt;&gt;"",1+MAX($A$7:A827),"")</f>
        <v>693</v>
      </c>
      <c r="B828" s="110"/>
      <c r="C828" s="111" t="s">
        <v>555</v>
      </c>
      <c r="D828" s="31">
        <v>1</v>
      </c>
      <c r="E828" s="8">
        <v>0</v>
      </c>
      <c r="F828" s="31">
        <f t="shared" si="105"/>
        <v>1</v>
      </c>
      <c r="G828" s="43" t="s">
        <v>66</v>
      </c>
      <c r="H828" s="43"/>
      <c r="I828" s="43"/>
      <c r="J828" s="43"/>
      <c r="K828" s="162"/>
      <c r="L828" s="101">
        <v>0</v>
      </c>
      <c r="M828" s="113"/>
    </row>
    <row r="829" spans="1:13" ht="15.75" x14ac:dyDescent="0.25">
      <c r="A829" s="98">
        <f>IF(F829&lt;&gt;"",1+MAX($A$7:A828),"")</f>
        <v>694</v>
      </c>
      <c r="B829" s="110"/>
      <c r="C829" s="111" t="s">
        <v>556</v>
      </c>
      <c r="D829" s="31">
        <v>2</v>
      </c>
      <c r="E829" s="8">
        <v>0</v>
      </c>
      <c r="F829" s="31">
        <f t="shared" si="105"/>
        <v>2</v>
      </c>
      <c r="G829" s="43" t="s">
        <v>66</v>
      </c>
      <c r="H829" s="43"/>
      <c r="I829" s="43"/>
      <c r="J829" s="43"/>
      <c r="K829" s="162"/>
      <c r="L829" s="101">
        <v>0</v>
      </c>
      <c r="M829" s="113"/>
    </row>
    <row r="830" spans="1:13" ht="15.75" x14ac:dyDescent="0.25">
      <c r="A830" s="98">
        <f>IF(F830&lt;&gt;"",1+MAX($A$7:A829),"")</f>
        <v>695</v>
      </c>
      <c r="B830" s="110"/>
      <c r="C830" s="111" t="s">
        <v>557</v>
      </c>
      <c r="D830" s="31">
        <v>2</v>
      </c>
      <c r="E830" s="8">
        <v>0</v>
      </c>
      <c r="F830" s="31">
        <f t="shared" si="105"/>
        <v>2</v>
      </c>
      <c r="G830" s="43" t="s">
        <v>66</v>
      </c>
      <c r="H830" s="43"/>
      <c r="I830" s="43"/>
      <c r="J830" s="43"/>
      <c r="K830" s="162"/>
      <c r="L830" s="101">
        <v>0</v>
      </c>
      <c r="M830" s="113"/>
    </row>
    <row r="831" spans="1:13" ht="15.75" x14ac:dyDescent="0.25">
      <c r="A831" s="98">
        <f>IF(F831&lt;&gt;"",1+MAX($A$7:A830),"")</f>
        <v>696</v>
      </c>
      <c r="B831" s="110"/>
      <c r="C831" s="111" t="s">
        <v>558</v>
      </c>
      <c r="D831" s="31">
        <v>1</v>
      </c>
      <c r="E831" s="8">
        <v>0</v>
      </c>
      <c r="F831" s="31">
        <f t="shared" si="105"/>
        <v>1</v>
      </c>
      <c r="G831" s="43" t="s">
        <v>66</v>
      </c>
      <c r="H831" s="43"/>
      <c r="I831" s="43"/>
      <c r="J831" s="43"/>
      <c r="K831" s="162"/>
      <c r="L831" s="101">
        <v>0</v>
      </c>
      <c r="M831" s="113"/>
    </row>
    <row r="832" spans="1:13" ht="15.75" x14ac:dyDescent="0.25">
      <c r="A832" s="98">
        <f>IF(F832&lt;&gt;"",1+MAX($A$7:A831),"")</f>
        <v>697</v>
      </c>
      <c r="B832" s="110"/>
      <c r="C832" s="111" t="s">
        <v>559</v>
      </c>
      <c r="D832" s="31">
        <v>1</v>
      </c>
      <c r="E832" s="8">
        <v>0</v>
      </c>
      <c r="F832" s="31">
        <f t="shared" si="105"/>
        <v>1</v>
      </c>
      <c r="G832" s="43" t="s">
        <v>66</v>
      </c>
      <c r="H832" s="43"/>
      <c r="I832" s="43"/>
      <c r="J832" s="43"/>
      <c r="K832" s="162"/>
      <c r="L832" s="101">
        <v>0</v>
      </c>
      <c r="M832" s="113"/>
    </row>
    <row r="833" spans="1:13" ht="15.75" x14ac:dyDescent="0.25">
      <c r="A833" s="98">
        <f>IF(F833&lt;&gt;"",1+MAX($A$7:A832),"")</f>
        <v>698</v>
      </c>
      <c r="B833" s="110"/>
      <c r="C833" s="111" t="s">
        <v>560</v>
      </c>
      <c r="D833" s="31">
        <v>1</v>
      </c>
      <c r="E833" s="8">
        <v>0</v>
      </c>
      <c r="F833" s="31">
        <f t="shared" si="105"/>
        <v>1</v>
      </c>
      <c r="G833" s="43" t="s">
        <v>66</v>
      </c>
      <c r="H833" s="43"/>
      <c r="I833" s="43"/>
      <c r="J833" s="43"/>
      <c r="K833" s="162"/>
      <c r="L833" s="101">
        <v>0</v>
      </c>
      <c r="M833" s="113"/>
    </row>
    <row r="834" spans="1:13" ht="15.75" x14ac:dyDescent="0.25">
      <c r="A834" s="98">
        <f>IF(F834&lt;&gt;"",1+MAX($A$7:A833),"")</f>
        <v>699</v>
      </c>
      <c r="B834" s="110"/>
      <c r="C834" s="111" t="s">
        <v>561</v>
      </c>
      <c r="D834" s="31">
        <v>1</v>
      </c>
      <c r="E834" s="8">
        <v>0</v>
      </c>
      <c r="F834" s="31">
        <f t="shared" si="105"/>
        <v>1</v>
      </c>
      <c r="G834" s="43" t="s">
        <v>66</v>
      </c>
      <c r="H834" s="43"/>
      <c r="I834" s="43"/>
      <c r="J834" s="43"/>
      <c r="K834" s="162"/>
      <c r="L834" s="101">
        <v>0</v>
      </c>
      <c r="M834" s="113"/>
    </row>
    <row r="835" spans="1:13" ht="15.75" x14ac:dyDescent="0.25">
      <c r="A835" s="98">
        <f>IF(F835&lt;&gt;"",1+MAX($A$7:A834),"")</f>
        <v>700</v>
      </c>
      <c r="B835" s="110"/>
      <c r="C835" s="111" t="s">
        <v>562</v>
      </c>
      <c r="D835" s="31">
        <v>21</v>
      </c>
      <c r="E835" s="8">
        <v>0</v>
      </c>
      <c r="F835" s="31">
        <f t="shared" si="105"/>
        <v>21</v>
      </c>
      <c r="G835" s="43" t="s">
        <v>66</v>
      </c>
      <c r="H835" s="43"/>
      <c r="I835" s="43"/>
      <c r="J835" s="43"/>
      <c r="K835" s="162"/>
      <c r="L835" s="101">
        <v>0</v>
      </c>
      <c r="M835" s="113"/>
    </row>
    <row r="836" spans="1:13" ht="15.75" x14ac:dyDescent="0.25">
      <c r="A836" s="98">
        <f>IF(F836&lt;&gt;"",1+MAX($A$7:A835),"")</f>
        <v>701</v>
      </c>
      <c r="B836" s="110"/>
      <c r="C836" s="111" t="s">
        <v>563</v>
      </c>
      <c r="D836" s="31">
        <v>35</v>
      </c>
      <c r="E836" s="8">
        <v>0</v>
      </c>
      <c r="F836" s="31">
        <f t="shared" si="105"/>
        <v>35</v>
      </c>
      <c r="G836" s="43" t="s">
        <v>66</v>
      </c>
      <c r="H836" s="43"/>
      <c r="I836" s="43"/>
      <c r="J836" s="43"/>
      <c r="K836" s="162"/>
      <c r="L836" s="101">
        <v>0</v>
      </c>
      <c r="M836" s="113"/>
    </row>
    <row r="837" spans="1:13" ht="15.75" x14ac:dyDescent="0.25">
      <c r="A837" s="98">
        <f>IF(F837&lt;&gt;"",1+MAX($A$7:A836),"")</f>
        <v>702</v>
      </c>
      <c r="B837" s="110"/>
      <c r="C837" s="111" t="s">
        <v>564</v>
      </c>
      <c r="D837" s="31">
        <v>99</v>
      </c>
      <c r="E837" s="8">
        <v>0</v>
      </c>
      <c r="F837" s="31">
        <f t="shared" si="105"/>
        <v>99</v>
      </c>
      <c r="G837" s="43" t="s">
        <v>66</v>
      </c>
      <c r="H837" s="43"/>
      <c r="I837" s="43"/>
      <c r="J837" s="43"/>
      <c r="K837" s="162"/>
      <c r="L837" s="101">
        <v>0</v>
      </c>
      <c r="M837" s="113"/>
    </row>
    <row r="838" spans="1:13" ht="15.75" x14ac:dyDescent="0.25">
      <c r="A838" s="98">
        <f>IF(F838&lt;&gt;"",1+MAX($A$7:A837),"")</f>
        <v>703</v>
      </c>
      <c r="B838" s="110"/>
      <c r="C838" s="111" t="s">
        <v>565</v>
      </c>
      <c r="D838" s="31">
        <v>21</v>
      </c>
      <c r="E838" s="8">
        <v>0</v>
      </c>
      <c r="F838" s="31">
        <f t="shared" si="105"/>
        <v>21</v>
      </c>
      <c r="G838" s="43" t="s">
        <v>66</v>
      </c>
      <c r="H838" s="43"/>
      <c r="I838" s="43"/>
      <c r="J838" s="43"/>
      <c r="K838" s="162"/>
      <c r="L838" s="101">
        <v>0</v>
      </c>
      <c r="M838" s="113"/>
    </row>
    <row r="839" spans="1:13" ht="15.75" x14ac:dyDescent="0.25">
      <c r="A839" s="98">
        <f>IF(F839&lt;&gt;"",1+MAX($A$7:A838),"")</f>
        <v>704</v>
      </c>
      <c r="B839" s="110"/>
      <c r="C839" s="111" t="s">
        <v>566</v>
      </c>
      <c r="D839" s="31">
        <v>20</v>
      </c>
      <c r="E839" s="8">
        <v>0</v>
      </c>
      <c r="F839" s="31">
        <f t="shared" si="105"/>
        <v>20</v>
      </c>
      <c r="G839" s="43" t="s">
        <v>66</v>
      </c>
      <c r="H839" s="43"/>
      <c r="I839" s="43"/>
      <c r="J839" s="43"/>
      <c r="K839" s="162"/>
      <c r="L839" s="101">
        <v>0</v>
      </c>
      <c r="M839" s="113"/>
    </row>
    <row r="840" spans="1:13" ht="15.75" x14ac:dyDescent="0.25">
      <c r="A840" s="98">
        <f>IF(F840&lt;&gt;"",1+MAX($A$7:A839),"")</f>
        <v>705</v>
      </c>
      <c r="B840" s="110"/>
      <c r="C840" s="111" t="s">
        <v>567</v>
      </c>
      <c r="D840" s="31">
        <v>30</v>
      </c>
      <c r="E840" s="8">
        <v>0</v>
      </c>
      <c r="F840" s="31">
        <f t="shared" si="105"/>
        <v>30</v>
      </c>
      <c r="G840" s="43" t="s">
        <v>66</v>
      </c>
      <c r="H840" s="43"/>
      <c r="I840" s="43"/>
      <c r="J840" s="43"/>
      <c r="K840" s="162"/>
      <c r="L840" s="101">
        <v>0</v>
      </c>
      <c r="M840" s="113"/>
    </row>
    <row r="841" spans="1:13" ht="15.75" x14ac:dyDescent="0.25">
      <c r="A841" s="98">
        <f>IF(F841&lt;&gt;"",1+MAX($A$7:A840),"")</f>
        <v>706</v>
      </c>
      <c r="B841" s="110"/>
      <c r="C841" s="111" t="s">
        <v>568</v>
      </c>
      <c r="D841" s="31">
        <v>35</v>
      </c>
      <c r="E841" s="8">
        <v>0</v>
      </c>
      <c r="F841" s="31">
        <f t="shared" si="105"/>
        <v>35</v>
      </c>
      <c r="G841" s="43" t="s">
        <v>66</v>
      </c>
      <c r="H841" s="43"/>
      <c r="I841" s="43"/>
      <c r="J841" s="43"/>
      <c r="K841" s="162"/>
      <c r="L841" s="101">
        <v>0</v>
      </c>
      <c r="M841" s="113"/>
    </row>
    <row r="842" spans="1:13" ht="15.75" x14ac:dyDescent="0.25">
      <c r="A842" s="98">
        <f>IF(F842&lt;&gt;"",1+MAX($A$7:A841),"")</f>
        <v>707</v>
      </c>
      <c r="B842" s="110"/>
      <c r="C842" s="111" t="s">
        <v>569</v>
      </c>
      <c r="D842" s="31">
        <v>8</v>
      </c>
      <c r="E842" s="8">
        <v>0</v>
      </c>
      <c r="F842" s="31">
        <f t="shared" si="105"/>
        <v>8</v>
      </c>
      <c r="G842" s="43" t="s">
        <v>66</v>
      </c>
      <c r="H842" s="43"/>
      <c r="I842" s="43"/>
      <c r="J842" s="43"/>
      <c r="K842" s="162"/>
      <c r="L842" s="101">
        <v>0</v>
      </c>
      <c r="M842" s="113"/>
    </row>
    <row r="843" spans="1:13" ht="15.75" x14ac:dyDescent="0.25">
      <c r="A843" s="98">
        <f>IF(F843&lt;&gt;"",1+MAX($A$7:A842),"")</f>
        <v>708</v>
      </c>
      <c r="B843" s="110"/>
      <c r="C843" s="111" t="s">
        <v>570</v>
      </c>
      <c r="D843" s="31">
        <v>1</v>
      </c>
      <c r="E843" s="8">
        <v>0</v>
      </c>
      <c r="F843" s="31">
        <f t="shared" si="105"/>
        <v>1</v>
      </c>
      <c r="G843" s="43" t="s">
        <v>66</v>
      </c>
      <c r="H843" s="43"/>
      <c r="I843" s="43"/>
      <c r="J843" s="43"/>
      <c r="K843" s="162"/>
      <c r="L843" s="101">
        <v>0</v>
      </c>
      <c r="M843" s="113"/>
    </row>
    <row r="844" spans="1:13" ht="15.75" x14ac:dyDescent="0.25">
      <c r="A844" s="98">
        <f>IF(F844&lt;&gt;"",1+MAX($A$7:A843),"")</f>
        <v>709</v>
      </c>
      <c r="B844" s="110"/>
      <c r="C844" s="111" t="s">
        <v>571</v>
      </c>
      <c r="D844" s="31">
        <v>2</v>
      </c>
      <c r="E844" s="8">
        <v>0</v>
      </c>
      <c r="F844" s="31">
        <f t="shared" si="105"/>
        <v>2</v>
      </c>
      <c r="G844" s="43" t="s">
        <v>66</v>
      </c>
      <c r="H844" s="43"/>
      <c r="I844" s="43"/>
      <c r="J844" s="43"/>
      <c r="K844" s="162"/>
      <c r="L844" s="101">
        <v>0</v>
      </c>
      <c r="M844" s="113"/>
    </row>
    <row r="845" spans="1:13" ht="15.75" x14ac:dyDescent="0.25">
      <c r="A845" s="98">
        <f>IF(F845&lt;&gt;"",1+MAX($A$7:A844),"")</f>
        <v>710</v>
      </c>
      <c r="B845" s="110"/>
      <c r="C845" s="111" t="s">
        <v>572</v>
      </c>
      <c r="D845" s="31">
        <v>1</v>
      </c>
      <c r="E845" s="8">
        <v>0</v>
      </c>
      <c r="F845" s="31">
        <f t="shared" si="105"/>
        <v>1</v>
      </c>
      <c r="G845" s="43" t="s">
        <v>66</v>
      </c>
      <c r="H845" s="43"/>
      <c r="I845" s="43"/>
      <c r="J845" s="43"/>
      <c r="K845" s="162"/>
      <c r="L845" s="101">
        <v>0</v>
      </c>
      <c r="M845" s="113"/>
    </row>
    <row r="846" spans="1:13" ht="15.75" x14ac:dyDescent="0.25">
      <c r="A846" s="98">
        <f>IF(F846&lt;&gt;"",1+MAX($A$7:A845),"")</f>
        <v>711</v>
      </c>
      <c r="B846" s="110"/>
      <c r="C846" s="111" t="s">
        <v>573</v>
      </c>
      <c r="D846" s="31">
        <v>2</v>
      </c>
      <c r="E846" s="8">
        <v>0</v>
      </c>
      <c r="F846" s="31">
        <f>D846*(1+E846)</f>
        <v>2</v>
      </c>
      <c r="G846" s="43" t="s">
        <v>66</v>
      </c>
      <c r="H846" s="43"/>
      <c r="I846" s="43"/>
      <c r="J846" s="43"/>
      <c r="K846" s="162"/>
      <c r="L846" s="101">
        <v>0</v>
      </c>
      <c r="M846" s="113"/>
    </row>
    <row r="847" spans="1:13" ht="15.75" x14ac:dyDescent="0.25">
      <c r="A847" s="98">
        <f>IF(F847&lt;&gt;"",1+MAX($A$7:A846),"")</f>
        <v>712</v>
      </c>
      <c r="B847" s="110"/>
      <c r="C847" s="111" t="s">
        <v>574</v>
      </c>
      <c r="D847" s="31">
        <v>1</v>
      </c>
      <c r="E847" s="8">
        <v>0</v>
      </c>
      <c r="F847" s="31">
        <f>D847*(1+E847)</f>
        <v>1</v>
      </c>
      <c r="G847" s="43" t="s">
        <v>66</v>
      </c>
      <c r="H847" s="43"/>
      <c r="I847" s="43"/>
      <c r="J847" s="43"/>
      <c r="K847" s="162"/>
      <c r="L847" s="101">
        <v>0</v>
      </c>
      <c r="M847" s="113"/>
    </row>
    <row r="848" spans="1:13" ht="15.75" x14ac:dyDescent="0.25">
      <c r="A848" s="98">
        <f>IF(F848&lt;&gt;"",1+MAX($A$7:A847),"")</f>
        <v>713</v>
      </c>
      <c r="B848" s="110"/>
      <c r="C848" s="111" t="s">
        <v>575</v>
      </c>
      <c r="D848" s="31">
        <v>1</v>
      </c>
      <c r="E848" s="8">
        <v>0</v>
      </c>
      <c r="F848" s="31">
        <f>D848*(1+E848)</f>
        <v>1</v>
      </c>
      <c r="G848" s="43" t="s">
        <v>66</v>
      </c>
      <c r="H848" s="43"/>
      <c r="I848" s="43"/>
      <c r="J848" s="43"/>
      <c r="K848" s="162"/>
      <c r="L848" s="101">
        <v>0</v>
      </c>
      <c r="M848" s="113"/>
    </row>
    <row r="849" spans="1:13" ht="15.75" x14ac:dyDescent="0.25">
      <c r="A849" s="98">
        <f>IF(F849&lt;&gt;"",1+MAX($A$7:A848),"")</f>
        <v>714</v>
      </c>
      <c r="B849" s="110"/>
      <c r="C849" s="111" t="s">
        <v>576</v>
      </c>
      <c r="D849" s="31">
        <v>1</v>
      </c>
      <c r="E849" s="8">
        <v>0</v>
      </c>
      <c r="F849" s="31">
        <f t="shared" ref="F849:F855" si="106">D849*(1+E849)</f>
        <v>1</v>
      </c>
      <c r="G849" s="43" t="s">
        <v>66</v>
      </c>
      <c r="H849" s="43"/>
      <c r="I849" s="43"/>
      <c r="J849" s="43"/>
      <c r="K849" s="162"/>
      <c r="L849" s="101">
        <v>0</v>
      </c>
      <c r="M849" s="113"/>
    </row>
    <row r="850" spans="1:13" ht="15.75" x14ac:dyDescent="0.25">
      <c r="A850" s="98">
        <f>IF(F850&lt;&gt;"",1+MAX($A$7:A849),"")</f>
        <v>715</v>
      </c>
      <c r="B850" s="110"/>
      <c r="C850" s="111" t="s">
        <v>577</v>
      </c>
      <c r="D850" s="31">
        <v>1</v>
      </c>
      <c r="E850" s="8">
        <v>0</v>
      </c>
      <c r="F850" s="31">
        <f t="shared" si="106"/>
        <v>1</v>
      </c>
      <c r="G850" s="43" t="s">
        <v>66</v>
      </c>
      <c r="H850" s="43"/>
      <c r="I850" s="43"/>
      <c r="J850" s="43"/>
      <c r="K850" s="162"/>
      <c r="L850" s="101">
        <v>0</v>
      </c>
      <c r="M850" s="113"/>
    </row>
    <row r="851" spans="1:13" ht="15.75" x14ac:dyDescent="0.25">
      <c r="A851" s="98">
        <f>IF(F851&lt;&gt;"",1+MAX($A$7:A850),"")</f>
        <v>716</v>
      </c>
      <c r="B851" s="110"/>
      <c r="C851" s="111" t="s">
        <v>578</v>
      </c>
      <c r="D851" s="31">
        <v>1</v>
      </c>
      <c r="E851" s="8">
        <v>0</v>
      </c>
      <c r="F851" s="31">
        <f t="shared" si="106"/>
        <v>1</v>
      </c>
      <c r="G851" s="43" t="s">
        <v>66</v>
      </c>
      <c r="H851" s="43"/>
      <c r="I851" s="43"/>
      <c r="J851" s="43"/>
      <c r="K851" s="162"/>
      <c r="L851" s="101">
        <v>0</v>
      </c>
      <c r="M851" s="113"/>
    </row>
    <row r="852" spans="1:13" ht="15.75" x14ac:dyDescent="0.25">
      <c r="A852" s="98">
        <f>IF(F852&lt;&gt;"",1+MAX($A$7:A851),"")</f>
        <v>717</v>
      </c>
      <c r="B852" s="110"/>
      <c r="C852" s="111" t="s">
        <v>579</v>
      </c>
      <c r="D852" s="31">
        <v>1</v>
      </c>
      <c r="E852" s="8">
        <v>0</v>
      </c>
      <c r="F852" s="31">
        <f t="shared" si="106"/>
        <v>1</v>
      </c>
      <c r="G852" s="43" t="s">
        <v>66</v>
      </c>
      <c r="H852" s="43"/>
      <c r="I852" s="43"/>
      <c r="J852" s="43"/>
      <c r="K852" s="162"/>
      <c r="L852" s="101">
        <v>0</v>
      </c>
      <c r="M852" s="113"/>
    </row>
    <row r="853" spans="1:13" ht="15.75" x14ac:dyDescent="0.25">
      <c r="A853" s="98">
        <f>IF(F853&lt;&gt;"",1+MAX($A$7:A852),"")</f>
        <v>718</v>
      </c>
      <c r="B853" s="110"/>
      <c r="C853" s="111" t="s">
        <v>580</v>
      </c>
      <c r="D853" s="31">
        <v>1</v>
      </c>
      <c r="E853" s="8">
        <v>0</v>
      </c>
      <c r="F853" s="31">
        <f t="shared" si="106"/>
        <v>1</v>
      </c>
      <c r="G853" s="43" t="s">
        <v>66</v>
      </c>
      <c r="H853" s="43"/>
      <c r="I853" s="43"/>
      <c r="J853" s="43"/>
      <c r="K853" s="162"/>
      <c r="L853" s="101">
        <v>0</v>
      </c>
      <c r="M853" s="113"/>
    </row>
    <row r="854" spans="1:13" ht="15.75" x14ac:dyDescent="0.25">
      <c r="A854" s="98">
        <f>IF(F854&lt;&gt;"",1+MAX($A$7:A853),"")</f>
        <v>719</v>
      </c>
      <c r="B854" s="110"/>
      <c r="C854" s="111" t="s">
        <v>581</v>
      </c>
      <c r="D854" s="31">
        <v>1</v>
      </c>
      <c r="E854" s="8">
        <v>0</v>
      </c>
      <c r="F854" s="31">
        <f t="shared" si="106"/>
        <v>1</v>
      </c>
      <c r="G854" s="43" t="s">
        <v>66</v>
      </c>
      <c r="H854" s="43"/>
      <c r="I854" s="43"/>
      <c r="J854" s="43"/>
      <c r="K854" s="162"/>
      <c r="L854" s="101">
        <v>0</v>
      </c>
      <c r="M854" s="113"/>
    </row>
    <row r="855" spans="1:13" ht="15.75" x14ac:dyDescent="0.25">
      <c r="A855" s="98">
        <f>IF(F855&lt;&gt;"",1+MAX($A$7:A854),"")</f>
        <v>720</v>
      </c>
      <c r="B855" s="110"/>
      <c r="C855" s="111" t="s">
        <v>582</v>
      </c>
      <c r="D855" s="31">
        <v>1</v>
      </c>
      <c r="E855" s="8">
        <v>0</v>
      </c>
      <c r="F855" s="31">
        <f t="shared" si="106"/>
        <v>1</v>
      </c>
      <c r="G855" s="43" t="s">
        <v>66</v>
      </c>
      <c r="H855" s="43"/>
      <c r="I855" s="43"/>
      <c r="J855" s="43"/>
      <c r="K855" s="162"/>
      <c r="L855" s="101">
        <v>0</v>
      </c>
      <c r="M855" s="113"/>
    </row>
    <row r="856" spans="1:13" ht="15.75" x14ac:dyDescent="0.25">
      <c r="A856" s="98">
        <f>IF(F856&lt;&gt;"",1+MAX($A$7:A855),"")</f>
        <v>721</v>
      </c>
      <c r="B856" s="110"/>
      <c r="C856" s="111" t="s">
        <v>583</v>
      </c>
      <c r="D856" s="31">
        <v>1</v>
      </c>
      <c r="E856" s="8">
        <v>0</v>
      </c>
      <c r="F856" s="31">
        <f>D856*(1+E856)</f>
        <v>1</v>
      </c>
      <c r="G856" s="43" t="s">
        <v>66</v>
      </c>
      <c r="H856" s="43"/>
      <c r="I856" s="43"/>
      <c r="J856" s="43"/>
      <c r="K856" s="162"/>
      <c r="L856" s="101">
        <v>0</v>
      </c>
      <c r="M856" s="113"/>
    </row>
    <row r="857" spans="1:13" ht="15.75" x14ac:dyDescent="0.25">
      <c r="A857" s="98">
        <f>IF(F857&lt;&gt;"",1+MAX($A$7:A856),"")</f>
        <v>722</v>
      </c>
      <c r="B857" s="110"/>
      <c r="C857" s="111" t="s">
        <v>584</v>
      </c>
      <c r="D857" s="31">
        <v>1</v>
      </c>
      <c r="E857" s="8">
        <v>0</v>
      </c>
      <c r="F857" s="31">
        <f>D857*(1+E857)</f>
        <v>1</v>
      </c>
      <c r="G857" s="43" t="s">
        <v>66</v>
      </c>
      <c r="H857" s="43"/>
      <c r="I857" s="43"/>
      <c r="J857" s="43"/>
      <c r="K857" s="162"/>
      <c r="L857" s="101">
        <v>0</v>
      </c>
      <c r="M857" s="113"/>
    </row>
    <row r="858" spans="1:13" ht="15.75" x14ac:dyDescent="0.25">
      <c r="A858" s="98">
        <f>IF(F858&lt;&gt;"",1+MAX($A$7:A857),"")</f>
        <v>723</v>
      </c>
      <c r="B858" s="110"/>
      <c r="C858" s="111" t="s">
        <v>585</v>
      </c>
      <c r="D858" s="31">
        <v>6</v>
      </c>
      <c r="E858" s="8">
        <v>0</v>
      </c>
      <c r="F858" s="31">
        <f>D858*(1+E858)</f>
        <v>6</v>
      </c>
      <c r="G858" s="43" t="s">
        <v>66</v>
      </c>
      <c r="H858" s="43"/>
      <c r="I858" s="43"/>
      <c r="J858" s="43"/>
      <c r="K858" s="162"/>
      <c r="L858" s="101">
        <v>0</v>
      </c>
      <c r="M858" s="113"/>
    </row>
    <row r="859" spans="1:13" ht="15.75" x14ac:dyDescent="0.25">
      <c r="A859" s="98">
        <f>IF(F859&lt;&gt;"",1+MAX($A$7:A858),"")</f>
        <v>724</v>
      </c>
      <c r="B859" s="110"/>
      <c r="C859" s="111" t="s">
        <v>586</v>
      </c>
      <c r="D859" s="31">
        <v>8</v>
      </c>
      <c r="E859" s="8">
        <v>0</v>
      </c>
      <c r="F859" s="31">
        <f t="shared" ref="F859:F865" si="107">D859*(1+E859)</f>
        <v>8</v>
      </c>
      <c r="G859" s="43" t="s">
        <v>66</v>
      </c>
      <c r="H859" s="43"/>
      <c r="I859" s="43"/>
      <c r="J859" s="43"/>
      <c r="K859" s="162"/>
      <c r="L859" s="101">
        <v>0</v>
      </c>
      <c r="M859" s="113"/>
    </row>
    <row r="860" spans="1:13" ht="15.75" x14ac:dyDescent="0.25">
      <c r="A860" s="98">
        <f>IF(F860&lt;&gt;"",1+MAX($A$7:A859),"")</f>
        <v>725</v>
      </c>
      <c r="B860" s="110"/>
      <c r="C860" s="111" t="s">
        <v>587</v>
      </c>
      <c r="D860" s="31">
        <v>9</v>
      </c>
      <c r="E860" s="8">
        <v>0</v>
      </c>
      <c r="F860" s="31">
        <f t="shared" si="107"/>
        <v>9</v>
      </c>
      <c r="G860" s="43" t="s">
        <v>66</v>
      </c>
      <c r="H860" s="43"/>
      <c r="I860" s="43"/>
      <c r="J860" s="43"/>
      <c r="K860" s="162"/>
      <c r="L860" s="101">
        <v>0</v>
      </c>
      <c r="M860" s="113"/>
    </row>
    <row r="861" spans="1:13" ht="15.75" x14ac:dyDescent="0.25">
      <c r="A861" s="98">
        <f>IF(F861&lt;&gt;"",1+MAX($A$7:A860),"")</f>
        <v>726</v>
      </c>
      <c r="B861" s="110"/>
      <c r="C861" s="111" t="s">
        <v>588</v>
      </c>
      <c r="D861" s="31">
        <v>9</v>
      </c>
      <c r="E861" s="8">
        <v>0</v>
      </c>
      <c r="F861" s="31">
        <f t="shared" si="107"/>
        <v>9</v>
      </c>
      <c r="G861" s="43" t="s">
        <v>66</v>
      </c>
      <c r="H861" s="43"/>
      <c r="I861" s="43"/>
      <c r="J861" s="43"/>
      <c r="K861" s="162"/>
      <c r="L861" s="101">
        <v>0</v>
      </c>
      <c r="M861" s="113"/>
    </row>
    <row r="862" spans="1:13" ht="15.75" x14ac:dyDescent="0.25">
      <c r="A862" s="98">
        <f>IF(F862&lt;&gt;"",1+MAX($A$7:A861),"")</f>
        <v>727</v>
      </c>
      <c r="B862" s="110"/>
      <c r="C862" s="111" t="s">
        <v>589</v>
      </c>
      <c r="D862" s="31">
        <v>9</v>
      </c>
      <c r="E862" s="8">
        <v>0</v>
      </c>
      <c r="F862" s="31">
        <f t="shared" si="107"/>
        <v>9</v>
      </c>
      <c r="G862" s="43" t="s">
        <v>66</v>
      </c>
      <c r="H862" s="43"/>
      <c r="I862" s="43"/>
      <c r="J862" s="43"/>
      <c r="K862" s="162"/>
      <c r="L862" s="101">
        <v>0</v>
      </c>
      <c r="M862" s="113"/>
    </row>
    <row r="863" spans="1:13" ht="15.75" x14ac:dyDescent="0.25">
      <c r="A863" s="98">
        <f>IF(F863&lt;&gt;"",1+MAX($A$7:A862),"")</f>
        <v>728</v>
      </c>
      <c r="B863" s="110"/>
      <c r="C863" s="111" t="s">
        <v>590</v>
      </c>
      <c r="D863" s="31">
        <v>8</v>
      </c>
      <c r="E863" s="8">
        <v>0</v>
      </c>
      <c r="F863" s="31">
        <f t="shared" si="107"/>
        <v>8</v>
      </c>
      <c r="G863" s="43" t="s">
        <v>66</v>
      </c>
      <c r="H863" s="43"/>
      <c r="I863" s="43"/>
      <c r="J863" s="43"/>
      <c r="K863" s="162"/>
      <c r="L863" s="101">
        <v>0</v>
      </c>
      <c r="M863" s="113"/>
    </row>
    <row r="864" spans="1:13" ht="15.75" x14ac:dyDescent="0.25">
      <c r="A864" s="98">
        <f>IF(F864&lt;&gt;"",1+MAX($A$7:A863),"")</f>
        <v>729</v>
      </c>
      <c r="B864" s="110"/>
      <c r="C864" s="111" t="s">
        <v>591</v>
      </c>
      <c r="D864" s="31">
        <v>10</v>
      </c>
      <c r="E864" s="8">
        <v>0</v>
      </c>
      <c r="F864" s="31">
        <f t="shared" si="107"/>
        <v>10</v>
      </c>
      <c r="G864" s="43" t="s">
        <v>66</v>
      </c>
      <c r="H864" s="43"/>
      <c r="I864" s="43"/>
      <c r="J864" s="43"/>
      <c r="K864" s="162"/>
      <c r="L864" s="101">
        <v>0</v>
      </c>
      <c r="M864" s="113"/>
    </row>
    <row r="865" spans="1:13" ht="15.75" x14ac:dyDescent="0.25">
      <c r="A865" s="98">
        <f>IF(F865&lt;&gt;"",1+MAX($A$7:A864),"")</f>
        <v>730</v>
      </c>
      <c r="B865" s="110"/>
      <c r="C865" s="111" t="s">
        <v>592</v>
      </c>
      <c r="D865" s="31">
        <v>9</v>
      </c>
      <c r="E865" s="8">
        <v>0</v>
      </c>
      <c r="F865" s="31">
        <f t="shared" si="107"/>
        <v>9</v>
      </c>
      <c r="G865" s="43" t="s">
        <v>66</v>
      </c>
      <c r="H865" s="43"/>
      <c r="I865" s="43"/>
      <c r="J865" s="43"/>
      <c r="K865" s="162"/>
      <c r="L865" s="101">
        <v>0</v>
      </c>
      <c r="M865" s="113"/>
    </row>
    <row r="866" spans="1:13" ht="15.75" x14ac:dyDescent="0.25">
      <c r="A866" s="98">
        <f>IF(F866&lt;&gt;"",1+MAX($A$7:A865),"")</f>
        <v>731</v>
      </c>
      <c r="B866" s="110"/>
      <c r="C866" s="111" t="s">
        <v>593</v>
      </c>
      <c r="D866" s="31">
        <v>22</v>
      </c>
      <c r="E866" s="8">
        <v>0</v>
      </c>
      <c r="F866" s="31">
        <f>D866*(1+E866)</f>
        <v>22</v>
      </c>
      <c r="G866" s="43" t="s">
        <v>66</v>
      </c>
      <c r="H866" s="43"/>
      <c r="I866" s="43"/>
      <c r="J866" s="43"/>
      <c r="K866" s="162"/>
      <c r="L866" s="101">
        <v>0</v>
      </c>
      <c r="M866" s="113"/>
    </row>
    <row r="867" spans="1:13" ht="15.75" x14ac:dyDescent="0.25">
      <c r="A867" s="98">
        <f>IF(F867&lt;&gt;"",1+MAX($A$7:A866),"")</f>
        <v>732</v>
      </c>
      <c r="B867" s="110"/>
      <c r="C867" s="111" t="s">
        <v>594</v>
      </c>
      <c r="D867" s="31">
        <v>6</v>
      </c>
      <c r="E867" s="8">
        <v>0</v>
      </c>
      <c r="F867" s="31">
        <f>D867*(1+E867)</f>
        <v>6</v>
      </c>
      <c r="G867" s="43" t="s">
        <v>66</v>
      </c>
      <c r="H867" s="43"/>
      <c r="I867" s="43"/>
      <c r="J867" s="43"/>
      <c r="K867" s="162"/>
      <c r="L867" s="101">
        <v>0</v>
      </c>
      <c r="M867" s="113"/>
    </row>
    <row r="868" spans="1:13" ht="15.75" x14ac:dyDescent="0.25">
      <c r="A868" s="98">
        <f>IF(F868&lt;&gt;"",1+MAX($A$7:A867),"")</f>
        <v>733</v>
      </c>
      <c r="B868" s="110"/>
      <c r="C868" s="111" t="s">
        <v>595</v>
      </c>
      <c r="D868" s="31">
        <v>166</v>
      </c>
      <c r="E868" s="8">
        <v>0</v>
      </c>
      <c r="F868" s="31">
        <f>D868*(1+E868)</f>
        <v>166</v>
      </c>
      <c r="G868" s="43" t="s">
        <v>66</v>
      </c>
      <c r="H868" s="43"/>
      <c r="I868" s="43"/>
      <c r="J868" s="43"/>
      <c r="K868" s="162"/>
      <c r="L868" s="77">
        <f t="shared" ref="L868:L931" si="108">F868*K868</f>
        <v>0</v>
      </c>
      <c r="M868" s="113"/>
    </row>
    <row r="869" spans="1:13" ht="15.75" x14ac:dyDescent="0.25">
      <c r="A869" s="98">
        <f>IF(F869&lt;&gt;"",1+MAX($A$7:A868),"")</f>
        <v>734</v>
      </c>
      <c r="B869" s="110"/>
      <c r="C869" s="111" t="s">
        <v>596</v>
      </c>
      <c r="D869" s="31">
        <v>1</v>
      </c>
      <c r="E869" s="8">
        <v>0</v>
      </c>
      <c r="F869" s="31">
        <f t="shared" ref="F869:F886" si="109">D869*(1+E869)</f>
        <v>1</v>
      </c>
      <c r="G869" s="43" t="s">
        <v>66</v>
      </c>
      <c r="H869" s="43"/>
      <c r="I869" s="43"/>
      <c r="J869" s="43"/>
      <c r="K869" s="162"/>
      <c r="L869" s="77">
        <f t="shared" si="108"/>
        <v>0</v>
      </c>
      <c r="M869" s="113"/>
    </row>
    <row r="870" spans="1:13" ht="15.75" x14ac:dyDescent="0.25">
      <c r="A870" s="98">
        <f>IF(F870&lt;&gt;"",1+MAX($A$7:A869),"")</f>
        <v>735</v>
      </c>
      <c r="B870" s="110"/>
      <c r="C870" s="111" t="s">
        <v>597</v>
      </c>
      <c r="D870" s="31">
        <v>1</v>
      </c>
      <c r="E870" s="8">
        <v>0</v>
      </c>
      <c r="F870" s="31">
        <f t="shared" si="109"/>
        <v>1</v>
      </c>
      <c r="G870" s="43" t="s">
        <v>66</v>
      </c>
      <c r="H870" s="43"/>
      <c r="I870" s="43"/>
      <c r="J870" s="43"/>
      <c r="K870" s="162"/>
      <c r="L870" s="77">
        <f t="shared" si="108"/>
        <v>0</v>
      </c>
      <c r="M870" s="113"/>
    </row>
    <row r="871" spans="1:13" ht="15.75" x14ac:dyDescent="0.25">
      <c r="A871" s="98">
        <f>IF(F871&lt;&gt;"",1+MAX($A$7:A870),"")</f>
        <v>736</v>
      </c>
      <c r="B871" s="110"/>
      <c r="C871" s="111" t="s">
        <v>598</v>
      </c>
      <c r="D871" s="31">
        <v>1</v>
      </c>
      <c r="E871" s="8">
        <v>0</v>
      </c>
      <c r="F871" s="31">
        <f t="shared" si="109"/>
        <v>1</v>
      </c>
      <c r="G871" s="43" t="s">
        <v>66</v>
      </c>
      <c r="H871" s="43"/>
      <c r="I871" s="43"/>
      <c r="J871" s="43"/>
      <c r="K871" s="162"/>
      <c r="L871" s="77">
        <f t="shared" si="108"/>
        <v>0</v>
      </c>
      <c r="M871" s="113"/>
    </row>
    <row r="872" spans="1:13" ht="15.75" x14ac:dyDescent="0.25">
      <c r="A872" s="98">
        <f>IF(F872&lt;&gt;"",1+MAX($A$7:A871),"")</f>
        <v>737</v>
      </c>
      <c r="B872" s="110"/>
      <c r="C872" s="111" t="s">
        <v>599</v>
      </c>
      <c r="D872" s="31">
        <v>1</v>
      </c>
      <c r="E872" s="8">
        <v>0</v>
      </c>
      <c r="F872" s="31">
        <f t="shared" si="109"/>
        <v>1</v>
      </c>
      <c r="G872" s="43" t="s">
        <v>66</v>
      </c>
      <c r="H872" s="43"/>
      <c r="I872" s="43"/>
      <c r="J872" s="43"/>
      <c r="K872" s="162"/>
      <c r="L872" s="77">
        <f t="shared" si="108"/>
        <v>0</v>
      </c>
      <c r="M872" s="113"/>
    </row>
    <row r="873" spans="1:13" ht="15.75" x14ac:dyDescent="0.25">
      <c r="A873" s="98">
        <f>IF(F873&lt;&gt;"",1+MAX($A$7:A872),"")</f>
        <v>738</v>
      </c>
      <c r="B873" s="110"/>
      <c r="C873" s="111" t="s">
        <v>600</v>
      </c>
      <c r="D873" s="31">
        <v>1</v>
      </c>
      <c r="E873" s="8">
        <v>0</v>
      </c>
      <c r="F873" s="31">
        <f t="shared" si="109"/>
        <v>1</v>
      </c>
      <c r="G873" s="43" t="s">
        <v>66</v>
      </c>
      <c r="H873" s="43"/>
      <c r="I873" s="43"/>
      <c r="J873" s="43"/>
      <c r="K873" s="162"/>
      <c r="L873" s="77">
        <f t="shared" si="108"/>
        <v>0</v>
      </c>
      <c r="M873" s="113"/>
    </row>
    <row r="874" spans="1:13" ht="15.75" x14ac:dyDescent="0.25">
      <c r="A874" s="98">
        <f>IF(F874&lt;&gt;"",1+MAX($A$7:A873),"")</f>
        <v>739</v>
      </c>
      <c r="B874" s="110"/>
      <c r="C874" s="111" t="s">
        <v>601</v>
      </c>
      <c r="D874" s="31">
        <v>1</v>
      </c>
      <c r="E874" s="8">
        <v>0</v>
      </c>
      <c r="F874" s="31">
        <f t="shared" si="109"/>
        <v>1</v>
      </c>
      <c r="G874" s="43" t="s">
        <v>66</v>
      </c>
      <c r="H874" s="43"/>
      <c r="I874" s="43"/>
      <c r="J874" s="43"/>
      <c r="K874" s="162"/>
      <c r="L874" s="77">
        <f t="shared" si="108"/>
        <v>0</v>
      </c>
      <c r="M874" s="113"/>
    </row>
    <row r="875" spans="1:13" ht="15.75" x14ac:dyDescent="0.25">
      <c r="A875" s="98">
        <f>IF(F875&lt;&gt;"",1+MAX($A$7:A874),"")</f>
        <v>740</v>
      </c>
      <c r="B875" s="110"/>
      <c r="C875" s="111" t="s">
        <v>602</v>
      </c>
      <c r="D875" s="31">
        <v>1</v>
      </c>
      <c r="E875" s="8">
        <v>0</v>
      </c>
      <c r="F875" s="31">
        <f t="shared" si="109"/>
        <v>1</v>
      </c>
      <c r="G875" s="43" t="s">
        <v>66</v>
      </c>
      <c r="H875" s="43"/>
      <c r="I875" s="43"/>
      <c r="J875" s="43"/>
      <c r="K875" s="162"/>
      <c r="L875" s="77">
        <f t="shared" si="108"/>
        <v>0</v>
      </c>
      <c r="M875" s="113"/>
    </row>
    <row r="876" spans="1:13" ht="15.75" x14ac:dyDescent="0.25">
      <c r="A876" s="98">
        <f>IF(F876&lt;&gt;"",1+MAX($A$7:A875),"")</f>
        <v>741</v>
      </c>
      <c r="B876" s="110"/>
      <c r="C876" s="111" t="s">
        <v>603</v>
      </c>
      <c r="D876" s="31">
        <v>1</v>
      </c>
      <c r="E876" s="8">
        <v>0</v>
      </c>
      <c r="F876" s="31">
        <f t="shared" si="109"/>
        <v>1</v>
      </c>
      <c r="G876" s="43" t="s">
        <v>66</v>
      </c>
      <c r="H876" s="43"/>
      <c r="I876" s="43"/>
      <c r="J876" s="43"/>
      <c r="K876" s="162"/>
      <c r="L876" s="77">
        <f t="shared" si="108"/>
        <v>0</v>
      </c>
      <c r="M876" s="113"/>
    </row>
    <row r="877" spans="1:13" ht="15.75" x14ac:dyDescent="0.25">
      <c r="A877" s="98">
        <f>IF(F877&lt;&gt;"",1+MAX($A$7:A876),"")</f>
        <v>742</v>
      </c>
      <c r="B877" s="110"/>
      <c r="C877" s="111" t="s">
        <v>604</v>
      </c>
      <c r="D877" s="31">
        <v>2</v>
      </c>
      <c r="E877" s="8">
        <v>0</v>
      </c>
      <c r="F877" s="31">
        <f t="shared" si="109"/>
        <v>2</v>
      </c>
      <c r="G877" s="43" t="s">
        <v>66</v>
      </c>
      <c r="H877" s="43"/>
      <c r="I877" s="43"/>
      <c r="J877" s="43"/>
      <c r="K877" s="162"/>
      <c r="L877" s="77">
        <f t="shared" si="108"/>
        <v>0</v>
      </c>
      <c r="M877" s="113"/>
    </row>
    <row r="878" spans="1:13" ht="15.75" x14ac:dyDescent="0.25">
      <c r="A878" s="98">
        <f>IF(F878&lt;&gt;"",1+MAX($A$7:A877),"")</f>
        <v>743</v>
      </c>
      <c r="B878" s="110"/>
      <c r="C878" s="111" t="s">
        <v>605</v>
      </c>
      <c r="D878" s="31">
        <v>76</v>
      </c>
      <c r="E878" s="8">
        <v>0</v>
      </c>
      <c r="F878" s="31">
        <f t="shared" si="109"/>
        <v>76</v>
      </c>
      <c r="G878" s="43" t="s">
        <v>66</v>
      </c>
      <c r="H878" s="43"/>
      <c r="I878" s="43"/>
      <c r="J878" s="43"/>
      <c r="K878" s="162"/>
      <c r="L878" s="77">
        <f t="shared" si="108"/>
        <v>0</v>
      </c>
      <c r="M878" s="113"/>
    </row>
    <row r="879" spans="1:13" ht="15.75" x14ac:dyDescent="0.25">
      <c r="A879" s="98">
        <f>IF(F879&lt;&gt;"",1+MAX($A$7:A878),"")</f>
        <v>744</v>
      </c>
      <c r="B879" s="110"/>
      <c r="C879" s="111" t="s">
        <v>606</v>
      </c>
      <c r="D879" s="31">
        <v>37</v>
      </c>
      <c r="E879" s="8">
        <v>0</v>
      </c>
      <c r="F879" s="31">
        <f t="shared" si="109"/>
        <v>37</v>
      </c>
      <c r="G879" s="43" t="s">
        <v>66</v>
      </c>
      <c r="H879" s="43"/>
      <c r="I879" s="43"/>
      <c r="J879" s="43"/>
      <c r="K879" s="162"/>
      <c r="L879" s="77">
        <f t="shared" si="108"/>
        <v>0</v>
      </c>
      <c r="M879" s="113"/>
    </row>
    <row r="880" spans="1:13" ht="15.75" x14ac:dyDescent="0.25">
      <c r="A880" s="98">
        <f>IF(F880&lt;&gt;"",1+MAX($A$7:A879),"")</f>
        <v>745</v>
      </c>
      <c r="B880" s="110"/>
      <c r="C880" s="111" t="s">
        <v>607</v>
      </c>
      <c r="D880" s="31">
        <v>1</v>
      </c>
      <c r="E880" s="8">
        <v>0</v>
      </c>
      <c r="F880" s="31">
        <f t="shared" si="109"/>
        <v>1</v>
      </c>
      <c r="G880" s="43" t="s">
        <v>66</v>
      </c>
      <c r="H880" s="43"/>
      <c r="I880" s="43"/>
      <c r="J880" s="43"/>
      <c r="K880" s="162"/>
      <c r="L880" s="77">
        <f t="shared" si="108"/>
        <v>0</v>
      </c>
      <c r="M880" s="113"/>
    </row>
    <row r="881" spans="1:13" ht="15.75" x14ac:dyDescent="0.25">
      <c r="A881" s="98">
        <f>IF(F881&lt;&gt;"",1+MAX($A$7:A880),"")</f>
        <v>746</v>
      </c>
      <c r="B881" s="110"/>
      <c r="C881" s="111" t="s">
        <v>608</v>
      </c>
      <c r="D881" s="31">
        <v>8</v>
      </c>
      <c r="E881" s="8">
        <v>0</v>
      </c>
      <c r="F881" s="31">
        <f t="shared" si="109"/>
        <v>8</v>
      </c>
      <c r="G881" s="43" t="s">
        <v>66</v>
      </c>
      <c r="H881" s="43"/>
      <c r="I881" s="43"/>
      <c r="J881" s="43"/>
      <c r="K881" s="162"/>
      <c r="L881" s="77">
        <f t="shared" si="108"/>
        <v>0</v>
      </c>
      <c r="M881" s="113"/>
    </row>
    <row r="882" spans="1:13" ht="15.75" x14ac:dyDescent="0.25">
      <c r="A882" s="98">
        <f>IF(F882&lt;&gt;"",1+MAX($A$7:A881),"")</f>
        <v>747</v>
      </c>
      <c r="B882" s="110"/>
      <c r="C882" s="111" t="s">
        <v>609</v>
      </c>
      <c r="D882" s="31">
        <v>68</v>
      </c>
      <c r="E882" s="8">
        <v>0</v>
      </c>
      <c r="F882" s="31">
        <f t="shared" si="109"/>
        <v>68</v>
      </c>
      <c r="G882" s="43" t="s">
        <v>66</v>
      </c>
      <c r="H882" s="43"/>
      <c r="I882" s="43"/>
      <c r="J882" s="43"/>
      <c r="K882" s="162"/>
      <c r="L882" s="77">
        <f t="shared" si="108"/>
        <v>0</v>
      </c>
      <c r="M882" s="113"/>
    </row>
    <row r="883" spans="1:13" ht="15.75" x14ac:dyDescent="0.25">
      <c r="A883" s="98">
        <f>IF(F883&lt;&gt;"",1+MAX($A$7:A882),"")</f>
        <v>748</v>
      </c>
      <c r="B883" s="110"/>
      <c r="C883" s="111" t="s">
        <v>610</v>
      </c>
      <c r="D883" s="31">
        <v>35</v>
      </c>
      <c r="E883" s="8">
        <v>0</v>
      </c>
      <c r="F883" s="31">
        <f t="shared" si="109"/>
        <v>35</v>
      </c>
      <c r="G883" s="43" t="s">
        <v>66</v>
      </c>
      <c r="H883" s="43"/>
      <c r="I883" s="43"/>
      <c r="J883" s="43"/>
      <c r="K883" s="162"/>
      <c r="L883" s="77">
        <f t="shared" si="108"/>
        <v>0</v>
      </c>
      <c r="M883" s="113"/>
    </row>
    <row r="884" spans="1:13" ht="15.75" x14ac:dyDescent="0.25">
      <c r="A884" s="98">
        <f>IF(F884&lt;&gt;"",1+MAX($A$7:A883),"")</f>
        <v>749</v>
      </c>
      <c r="B884" s="110"/>
      <c r="C884" s="111" t="s">
        <v>611</v>
      </c>
      <c r="D884" s="31">
        <v>22</v>
      </c>
      <c r="E884" s="8">
        <v>0</v>
      </c>
      <c r="F884" s="31">
        <f t="shared" si="109"/>
        <v>22</v>
      </c>
      <c r="G884" s="43" t="s">
        <v>66</v>
      </c>
      <c r="H884" s="43"/>
      <c r="I884" s="43"/>
      <c r="J884" s="43"/>
      <c r="K884" s="162"/>
      <c r="L884" s="77">
        <f t="shared" si="108"/>
        <v>0</v>
      </c>
      <c r="M884" s="113"/>
    </row>
    <row r="885" spans="1:13" ht="15.75" x14ac:dyDescent="0.25">
      <c r="A885" s="98">
        <f>IF(F885&lt;&gt;"",1+MAX($A$7:A884),"")</f>
        <v>750</v>
      </c>
      <c r="B885" s="110"/>
      <c r="C885" s="111" t="s">
        <v>612</v>
      </c>
      <c r="D885" s="31">
        <v>90</v>
      </c>
      <c r="E885" s="8">
        <v>0</v>
      </c>
      <c r="F885" s="31">
        <f t="shared" si="109"/>
        <v>90</v>
      </c>
      <c r="G885" s="43" t="s">
        <v>66</v>
      </c>
      <c r="H885" s="43"/>
      <c r="I885" s="43"/>
      <c r="J885" s="43"/>
      <c r="K885" s="162"/>
      <c r="L885" s="77">
        <f t="shared" si="108"/>
        <v>0</v>
      </c>
      <c r="M885" s="113"/>
    </row>
    <row r="886" spans="1:13" ht="15.75" x14ac:dyDescent="0.25">
      <c r="A886" s="98">
        <f>IF(F886&lt;&gt;"",1+MAX($A$7:A885),"")</f>
        <v>751</v>
      </c>
      <c r="B886" s="110"/>
      <c r="C886" s="111" t="s">
        <v>613</v>
      </c>
      <c r="D886" s="31">
        <v>100</v>
      </c>
      <c r="E886" s="8">
        <v>0</v>
      </c>
      <c r="F886" s="31">
        <f t="shared" si="109"/>
        <v>100</v>
      </c>
      <c r="G886" s="43" t="s">
        <v>66</v>
      </c>
      <c r="H886" s="43"/>
      <c r="I886" s="43"/>
      <c r="J886" s="43"/>
      <c r="K886" s="162"/>
      <c r="L886" s="77">
        <f t="shared" si="108"/>
        <v>0</v>
      </c>
      <c r="M886" s="113"/>
    </row>
    <row r="887" spans="1:13" ht="15.75" x14ac:dyDescent="0.25">
      <c r="A887" s="98">
        <f>IF(F887&lt;&gt;"",1+MAX($A$7:A886),"")</f>
        <v>752</v>
      </c>
      <c r="B887" s="110"/>
      <c r="C887" s="111" t="s">
        <v>614</v>
      </c>
      <c r="D887" s="31">
        <v>3</v>
      </c>
      <c r="E887" s="8">
        <v>0</v>
      </c>
      <c r="F887" s="31">
        <f>D887*(1+E887)</f>
        <v>3</v>
      </c>
      <c r="G887" s="43" t="s">
        <v>66</v>
      </c>
      <c r="H887" s="43"/>
      <c r="I887" s="43"/>
      <c r="J887" s="43"/>
      <c r="K887" s="162"/>
      <c r="L887" s="77">
        <f t="shared" si="108"/>
        <v>0</v>
      </c>
      <c r="M887" s="113"/>
    </row>
    <row r="888" spans="1:13" ht="15.75" x14ac:dyDescent="0.25">
      <c r="A888" s="98">
        <f>IF(F888&lt;&gt;"",1+MAX($A$7:A887),"")</f>
        <v>753</v>
      </c>
      <c r="B888" s="110"/>
      <c r="C888" s="111" t="s">
        <v>615</v>
      </c>
      <c r="D888" s="31">
        <v>1</v>
      </c>
      <c r="E888" s="8">
        <v>0</v>
      </c>
      <c r="F888" s="31">
        <f>D888*(1+E888)</f>
        <v>1</v>
      </c>
      <c r="G888" s="43" t="s">
        <v>66</v>
      </c>
      <c r="H888" s="43"/>
      <c r="I888" s="43"/>
      <c r="J888" s="43"/>
      <c r="K888" s="162"/>
      <c r="L888" s="77">
        <f t="shared" si="108"/>
        <v>0</v>
      </c>
      <c r="M888" s="113"/>
    </row>
    <row r="889" spans="1:13" ht="15.75" x14ac:dyDescent="0.25">
      <c r="A889" s="98">
        <f>IF(F889&lt;&gt;"",1+MAX($A$7:A888),"")</f>
        <v>754</v>
      </c>
      <c r="B889" s="110"/>
      <c r="C889" s="111" t="s">
        <v>616</v>
      </c>
      <c r="D889" s="31">
        <v>1</v>
      </c>
      <c r="E889" s="8">
        <v>0</v>
      </c>
      <c r="F889" s="31">
        <f>D889*(1+E889)</f>
        <v>1</v>
      </c>
      <c r="G889" s="43" t="s">
        <v>66</v>
      </c>
      <c r="H889" s="43"/>
      <c r="I889" s="43"/>
      <c r="J889" s="43"/>
      <c r="K889" s="162"/>
      <c r="L889" s="77">
        <f t="shared" si="108"/>
        <v>0</v>
      </c>
      <c r="M889" s="113"/>
    </row>
    <row r="890" spans="1:13" ht="15.75" x14ac:dyDescent="0.25">
      <c r="A890" s="98">
        <f>IF(F890&lt;&gt;"",1+MAX($A$7:A889),"")</f>
        <v>755</v>
      </c>
      <c r="B890" s="110"/>
      <c r="C890" s="111" t="s">
        <v>617</v>
      </c>
      <c r="D890" s="31">
        <v>1</v>
      </c>
      <c r="E890" s="8">
        <v>0</v>
      </c>
      <c r="F890" s="31">
        <f t="shared" ref="F890:F895" si="110">D890*(1+E890)</f>
        <v>1</v>
      </c>
      <c r="G890" s="43" t="s">
        <v>66</v>
      </c>
      <c r="H890" s="43"/>
      <c r="I890" s="43"/>
      <c r="J890" s="43"/>
      <c r="K890" s="162"/>
      <c r="L890" s="77">
        <f t="shared" si="108"/>
        <v>0</v>
      </c>
      <c r="M890" s="113"/>
    </row>
    <row r="891" spans="1:13" ht="15.75" x14ac:dyDescent="0.25">
      <c r="A891" s="98">
        <f>IF(F891&lt;&gt;"",1+MAX($A$7:A890),"")</f>
        <v>756</v>
      </c>
      <c r="B891" s="110"/>
      <c r="C891" s="111" t="s">
        <v>618</v>
      </c>
      <c r="D891" s="31">
        <v>1</v>
      </c>
      <c r="E891" s="8">
        <v>0</v>
      </c>
      <c r="F891" s="31">
        <f t="shared" si="110"/>
        <v>1</v>
      </c>
      <c r="G891" s="43" t="s">
        <v>66</v>
      </c>
      <c r="H891" s="43"/>
      <c r="I891" s="43"/>
      <c r="J891" s="43"/>
      <c r="K891" s="162"/>
      <c r="L891" s="77">
        <f t="shared" si="108"/>
        <v>0</v>
      </c>
      <c r="M891" s="113"/>
    </row>
    <row r="892" spans="1:13" ht="15.75" x14ac:dyDescent="0.25">
      <c r="A892" s="98">
        <f>IF(F892&lt;&gt;"",1+MAX($A$7:A891),"")</f>
        <v>757</v>
      </c>
      <c r="B892" s="110"/>
      <c r="C892" s="111" t="s">
        <v>619</v>
      </c>
      <c r="D892" s="31">
        <v>1</v>
      </c>
      <c r="E892" s="8">
        <v>0</v>
      </c>
      <c r="F892" s="31">
        <f t="shared" si="110"/>
        <v>1</v>
      </c>
      <c r="G892" s="43" t="s">
        <v>66</v>
      </c>
      <c r="H892" s="43"/>
      <c r="I892" s="43"/>
      <c r="J892" s="43"/>
      <c r="K892" s="162"/>
      <c r="L892" s="77">
        <f t="shared" si="108"/>
        <v>0</v>
      </c>
      <c r="M892" s="113"/>
    </row>
    <row r="893" spans="1:13" ht="15.75" x14ac:dyDescent="0.25">
      <c r="A893" s="98">
        <f>IF(F893&lt;&gt;"",1+MAX($A$7:A892),"")</f>
        <v>758</v>
      </c>
      <c r="B893" s="110"/>
      <c r="C893" s="111" t="s">
        <v>620</v>
      </c>
      <c r="D893" s="31">
        <v>1</v>
      </c>
      <c r="E893" s="8">
        <v>0</v>
      </c>
      <c r="F893" s="31">
        <f t="shared" si="110"/>
        <v>1</v>
      </c>
      <c r="G893" s="43" t="s">
        <v>66</v>
      </c>
      <c r="H893" s="43"/>
      <c r="I893" s="43"/>
      <c r="J893" s="43"/>
      <c r="K893" s="162"/>
      <c r="L893" s="77">
        <f t="shared" si="108"/>
        <v>0</v>
      </c>
      <c r="M893" s="113"/>
    </row>
    <row r="894" spans="1:13" ht="15.75" x14ac:dyDescent="0.25">
      <c r="A894" s="98">
        <f>IF(F894&lt;&gt;"",1+MAX($A$7:A893),"")</f>
        <v>759</v>
      </c>
      <c r="B894" s="110"/>
      <c r="C894" s="111" t="s">
        <v>621</v>
      </c>
      <c r="D894" s="31">
        <v>112</v>
      </c>
      <c r="E894" s="8">
        <v>0</v>
      </c>
      <c r="F894" s="31">
        <f t="shared" si="110"/>
        <v>112</v>
      </c>
      <c r="G894" s="43" t="s">
        <v>66</v>
      </c>
      <c r="H894" s="43"/>
      <c r="I894" s="43"/>
      <c r="J894" s="43"/>
      <c r="K894" s="162"/>
      <c r="L894" s="77">
        <f t="shared" si="108"/>
        <v>0</v>
      </c>
      <c r="M894" s="113"/>
    </row>
    <row r="895" spans="1:13" ht="15.75" x14ac:dyDescent="0.25">
      <c r="A895" s="98">
        <f>IF(F895&lt;&gt;"",1+MAX($A$7:A894),"")</f>
        <v>760</v>
      </c>
      <c r="B895" s="110"/>
      <c r="C895" s="111" t="s">
        <v>622</v>
      </c>
      <c r="D895" s="31">
        <v>6</v>
      </c>
      <c r="E895" s="8">
        <v>0</v>
      </c>
      <c r="F895" s="31">
        <f t="shared" si="110"/>
        <v>6</v>
      </c>
      <c r="G895" s="43" t="s">
        <v>66</v>
      </c>
      <c r="H895" s="43"/>
      <c r="I895" s="43"/>
      <c r="J895" s="43"/>
      <c r="K895" s="162"/>
      <c r="L895" s="77">
        <f t="shared" si="108"/>
        <v>0</v>
      </c>
      <c r="M895" s="113"/>
    </row>
    <row r="896" spans="1:13" ht="15.75" x14ac:dyDescent="0.25">
      <c r="A896" s="98">
        <f>IF(F896&lt;&gt;"",1+MAX($A$7:A895),"")</f>
        <v>761</v>
      </c>
      <c r="B896" s="110"/>
      <c r="C896" s="111" t="s">
        <v>623</v>
      </c>
      <c r="D896" s="31">
        <v>2</v>
      </c>
      <c r="E896" s="8">
        <v>0</v>
      </c>
      <c r="F896" s="31">
        <f>D896*(1+E896)</f>
        <v>2</v>
      </c>
      <c r="G896" s="43" t="s">
        <v>66</v>
      </c>
      <c r="H896" s="43"/>
      <c r="I896" s="43"/>
      <c r="J896" s="43"/>
      <c r="K896" s="162"/>
      <c r="L896" s="77">
        <f t="shared" si="108"/>
        <v>0</v>
      </c>
      <c r="M896" s="113"/>
    </row>
    <row r="897" spans="1:13" ht="15.75" x14ac:dyDescent="0.25">
      <c r="A897" s="98">
        <f>IF(F897&lt;&gt;"",1+MAX($A$7:A896),"")</f>
        <v>762</v>
      </c>
      <c r="B897" s="110"/>
      <c r="C897" s="111" t="s">
        <v>624</v>
      </c>
      <c r="D897" s="31">
        <v>1</v>
      </c>
      <c r="E897" s="8">
        <v>0</v>
      </c>
      <c r="F897" s="31">
        <f>D897*(1+E897)</f>
        <v>1</v>
      </c>
      <c r="G897" s="43" t="s">
        <v>66</v>
      </c>
      <c r="H897" s="43"/>
      <c r="I897" s="43"/>
      <c r="J897" s="43"/>
      <c r="K897" s="162"/>
      <c r="L897" s="77">
        <f t="shared" si="108"/>
        <v>0</v>
      </c>
      <c r="M897" s="113"/>
    </row>
    <row r="898" spans="1:13" ht="15.75" x14ac:dyDescent="0.25">
      <c r="A898" s="98">
        <f>IF(F898&lt;&gt;"",1+MAX($A$7:A897),"")</f>
        <v>763</v>
      </c>
      <c r="B898" s="110"/>
      <c r="C898" s="111" t="s">
        <v>625</v>
      </c>
      <c r="D898" s="31">
        <v>33</v>
      </c>
      <c r="E898" s="8">
        <v>0</v>
      </c>
      <c r="F898" s="31">
        <f>D898*(1+E898)</f>
        <v>33</v>
      </c>
      <c r="G898" s="43" t="s">
        <v>66</v>
      </c>
      <c r="H898" s="43"/>
      <c r="I898" s="43"/>
      <c r="J898" s="43"/>
      <c r="K898" s="162"/>
      <c r="L898" s="77">
        <f t="shared" si="108"/>
        <v>0</v>
      </c>
      <c r="M898" s="113"/>
    </row>
    <row r="899" spans="1:13" ht="15.75" x14ac:dyDescent="0.25">
      <c r="A899" s="98">
        <f>IF(F899&lt;&gt;"",1+MAX($A$7:A898),"")</f>
        <v>764</v>
      </c>
      <c r="B899" s="110"/>
      <c r="C899" s="111" t="s">
        <v>626</v>
      </c>
      <c r="D899" s="31">
        <v>8</v>
      </c>
      <c r="E899" s="8">
        <v>0</v>
      </c>
      <c r="F899" s="31">
        <f t="shared" ref="F899:F905" si="111">D899*(1+E899)</f>
        <v>8</v>
      </c>
      <c r="G899" s="43" t="s">
        <v>66</v>
      </c>
      <c r="H899" s="43"/>
      <c r="I899" s="43"/>
      <c r="J899" s="43"/>
      <c r="K899" s="162"/>
      <c r="L899" s="77">
        <f t="shared" si="108"/>
        <v>0</v>
      </c>
      <c r="M899" s="113"/>
    </row>
    <row r="900" spans="1:13" ht="15.75" x14ac:dyDescent="0.25">
      <c r="A900" s="98">
        <f>IF(F900&lt;&gt;"",1+MAX($A$7:A899),"")</f>
        <v>765</v>
      </c>
      <c r="B900" s="110"/>
      <c r="C900" s="111" t="s">
        <v>627</v>
      </c>
      <c r="D900" s="31">
        <v>14</v>
      </c>
      <c r="E900" s="8">
        <v>0</v>
      </c>
      <c r="F900" s="31">
        <f t="shared" si="111"/>
        <v>14</v>
      </c>
      <c r="G900" s="43" t="s">
        <v>66</v>
      </c>
      <c r="H900" s="43"/>
      <c r="I900" s="43"/>
      <c r="J900" s="43"/>
      <c r="K900" s="162"/>
      <c r="L900" s="77">
        <f t="shared" si="108"/>
        <v>0</v>
      </c>
      <c r="M900" s="113"/>
    </row>
    <row r="901" spans="1:13" ht="15.75" x14ac:dyDescent="0.25">
      <c r="A901" s="98">
        <f>IF(F901&lt;&gt;"",1+MAX($A$7:A900),"")</f>
        <v>766</v>
      </c>
      <c r="B901" s="110"/>
      <c r="C901" s="111" t="s">
        <v>628</v>
      </c>
      <c r="D901" s="31">
        <v>2</v>
      </c>
      <c r="E901" s="8">
        <v>0</v>
      </c>
      <c r="F901" s="31">
        <f t="shared" si="111"/>
        <v>2</v>
      </c>
      <c r="G901" s="43" t="s">
        <v>66</v>
      </c>
      <c r="H901" s="43"/>
      <c r="I901" s="43"/>
      <c r="J901" s="43"/>
      <c r="K901" s="162"/>
      <c r="L901" s="77">
        <f t="shared" si="108"/>
        <v>0</v>
      </c>
      <c r="M901" s="113"/>
    </row>
    <row r="902" spans="1:13" ht="15.75" x14ac:dyDescent="0.25">
      <c r="A902" s="98">
        <f>IF(F902&lt;&gt;"",1+MAX($A$7:A901),"")</f>
        <v>767</v>
      </c>
      <c r="B902" s="110"/>
      <c r="C902" s="111" t="s">
        <v>629</v>
      </c>
      <c r="D902" s="31">
        <v>21</v>
      </c>
      <c r="E902" s="8">
        <v>0</v>
      </c>
      <c r="F902" s="31">
        <f t="shared" si="111"/>
        <v>21</v>
      </c>
      <c r="G902" s="43" t="s">
        <v>66</v>
      </c>
      <c r="H902" s="43"/>
      <c r="I902" s="43"/>
      <c r="J902" s="43"/>
      <c r="K902" s="162"/>
      <c r="L902" s="77">
        <f t="shared" si="108"/>
        <v>0</v>
      </c>
      <c r="M902" s="113"/>
    </row>
    <row r="903" spans="1:13" ht="15.75" x14ac:dyDescent="0.25">
      <c r="A903" s="98">
        <f>IF(F903&lt;&gt;"",1+MAX($A$7:A902),"")</f>
        <v>768</v>
      </c>
      <c r="B903" s="110"/>
      <c r="C903" s="111" t="s">
        <v>630</v>
      </c>
      <c r="D903" s="31">
        <v>2</v>
      </c>
      <c r="E903" s="8">
        <v>0</v>
      </c>
      <c r="F903" s="31">
        <f t="shared" si="111"/>
        <v>2</v>
      </c>
      <c r="G903" s="43" t="s">
        <v>66</v>
      </c>
      <c r="H903" s="43"/>
      <c r="I903" s="43"/>
      <c r="J903" s="43"/>
      <c r="K903" s="162"/>
      <c r="L903" s="77">
        <f t="shared" si="108"/>
        <v>0</v>
      </c>
      <c r="M903" s="113"/>
    </row>
    <row r="904" spans="1:13" ht="15.75" x14ac:dyDescent="0.25">
      <c r="A904" s="98">
        <f>IF(F904&lt;&gt;"",1+MAX($A$7:A903),"")</f>
        <v>769</v>
      </c>
      <c r="B904" s="110"/>
      <c r="C904" s="111" t="s">
        <v>631</v>
      </c>
      <c r="D904" s="31">
        <v>11</v>
      </c>
      <c r="E904" s="8">
        <v>0</v>
      </c>
      <c r="F904" s="31">
        <f t="shared" si="111"/>
        <v>11</v>
      </c>
      <c r="G904" s="43" t="s">
        <v>66</v>
      </c>
      <c r="H904" s="43"/>
      <c r="I904" s="43"/>
      <c r="J904" s="43"/>
      <c r="K904" s="162"/>
      <c r="L904" s="77">
        <f t="shared" si="108"/>
        <v>0</v>
      </c>
      <c r="M904" s="113"/>
    </row>
    <row r="905" spans="1:13" ht="15.75" x14ac:dyDescent="0.25">
      <c r="A905" s="98">
        <f>IF(F905&lt;&gt;"",1+MAX($A$7:A904),"")</f>
        <v>770</v>
      </c>
      <c r="B905" s="110"/>
      <c r="C905" s="111" t="s">
        <v>632</v>
      </c>
      <c r="D905" s="31">
        <v>11</v>
      </c>
      <c r="E905" s="8">
        <v>0</v>
      </c>
      <c r="F905" s="31">
        <f t="shared" si="111"/>
        <v>11</v>
      </c>
      <c r="G905" s="43" t="s">
        <v>66</v>
      </c>
      <c r="H905" s="43"/>
      <c r="I905" s="43"/>
      <c r="J905" s="43"/>
      <c r="K905" s="162"/>
      <c r="L905" s="77">
        <f t="shared" si="108"/>
        <v>0</v>
      </c>
      <c r="M905" s="113"/>
    </row>
    <row r="906" spans="1:13" ht="15.75" x14ac:dyDescent="0.25">
      <c r="A906" s="98">
        <f>IF(F906&lt;&gt;"",1+MAX($A$7:A905),"")</f>
        <v>771</v>
      </c>
      <c r="B906" s="110"/>
      <c r="C906" s="111" t="s">
        <v>633</v>
      </c>
      <c r="D906" s="31">
        <v>11</v>
      </c>
      <c r="E906" s="8">
        <v>0</v>
      </c>
      <c r="F906" s="31">
        <f>D906*(1+E906)</f>
        <v>11</v>
      </c>
      <c r="G906" s="43" t="s">
        <v>66</v>
      </c>
      <c r="H906" s="43"/>
      <c r="I906" s="43"/>
      <c r="J906" s="43"/>
      <c r="K906" s="162"/>
      <c r="L906" s="77">
        <f t="shared" si="108"/>
        <v>0</v>
      </c>
      <c r="M906" s="113"/>
    </row>
    <row r="907" spans="1:13" ht="15.75" x14ac:dyDescent="0.25">
      <c r="A907" s="98">
        <f>IF(F907&lt;&gt;"",1+MAX($A$7:A906),"")</f>
        <v>772</v>
      </c>
      <c r="B907" s="110"/>
      <c r="C907" s="111" t="s">
        <v>634</v>
      </c>
      <c r="D907" s="31">
        <v>99</v>
      </c>
      <c r="E907" s="8">
        <v>0</v>
      </c>
      <c r="F907" s="31">
        <f>D907*(1+E907)</f>
        <v>99</v>
      </c>
      <c r="G907" s="43" t="s">
        <v>66</v>
      </c>
      <c r="H907" s="43"/>
      <c r="I907" s="43"/>
      <c r="J907" s="43"/>
      <c r="K907" s="162"/>
      <c r="L907" s="77">
        <f t="shared" si="108"/>
        <v>0</v>
      </c>
      <c r="M907" s="113"/>
    </row>
    <row r="908" spans="1:13" ht="15.75" x14ac:dyDescent="0.25">
      <c r="A908" s="98">
        <f>IF(F908&lt;&gt;"",1+MAX($A$7:A907),"")</f>
        <v>773</v>
      </c>
      <c r="B908" s="110"/>
      <c r="C908" s="111" t="s">
        <v>635</v>
      </c>
      <c r="D908" s="31">
        <v>40</v>
      </c>
      <c r="E908" s="8">
        <v>0</v>
      </c>
      <c r="F908" s="31">
        <f>D908*(1+E908)</f>
        <v>40</v>
      </c>
      <c r="G908" s="43" t="s">
        <v>66</v>
      </c>
      <c r="H908" s="43"/>
      <c r="I908" s="43"/>
      <c r="J908" s="43"/>
      <c r="K908" s="162"/>
      <c r="L908" s="77">
        <f t="shared" si="108"/>
        <v>0</v>
      </c>
      <c r="M908" s="113"/>
    </row>
    <row r="909" spans="1:13" ht="15.75" x14ac:dyDescent="0.25">
      <c r="A909" s="98">
        <f>IF(F909&lt;&gt;"",1+MAX($A$7:A908),"")</f>
        <v>774</v>
      </c>
      <c r="B909" s="110"/>
      <c r="C909" s="111" t="s">
        <v>636</v>
      </c>
      <c r="D909" s="31">
        <v>50</v>
      </c>
      <c r="E909" s="8">
        <v>0</v>
      </c>
      <c r="F909" s="31">
        <f t="shared" ref="F909:F933" si="112">D909*(1+E909)</f>
        <v>50</v>
      </c>
      <c r="G909" s="43" t="s">
        <v>66</v>
      </c>
      <c r="H909" s="43"/>
      <c r="I909" s="43"/>
      <c r="J909" s="43"/>
      <c r="K909" s="162"/>
      <c r="L909" s="77">
        <f t="shared" si="108"/>
        <v>0</v>
      </c>
      <c r="M909" s="113"/>
    </row>
    <row r="910" spans="1:13" ht="15.75" x14ac:dyDescent="0.25">
      <c r="A910" s="98">
        <f>IF(F910&lt;&gt;"",1+MAX($A$7:A909),"")</f>
        <v>775</v>
      </c>
      <c r="B910" s="110"/>
      <c r="C910" s="111" t="s">
        <v>637</v>
      </c>
      <c r="D910" s="31">
        <v>11</v>
      </c>
      <c r="E910" s="8">
        <v>0</v>
      </c>
      <c r="F910" s="31">
        <f t="shared" si="112"/>
        <v>11</v>
      </c>
      <c r="G910" s="43" t="s">
        <v>66</v>
      </c>
      <c r="H910" s="43"/>
      <c r="I910" s="43"/>
      <c r="J910" s="43"/>
      <c r="K910" s="162"/>
      <c r="L910" s="77">
        <f t="shared" si="108"/>
        <v>0</v>
      </c>
      <c r="M910" s="113"/>
    </row>
    <row r="911" spans="1:13" ht="15.75" x14ac:dyDescent="0.25">
      <c r="A911" s="98">
        <f>IF(F911&lt;&gt;"",1+MAX($A$7:A910),"")</f>
        <v>776</v>
      </c>
      <c r="B911" s="110"/>
      <c r="C911" s="111" t="s">
        <v>638</v>
      </c>
      <c r="D911" s="31">
        <v>1</v>
      </c>
      <c r="E911" s="8">
        <v>0</v>
      </c>
      <c r="F911" s="31">
        <f t="shared" si="112"/>
        <v>1</v>
      </c>
      <c r="G911" s="43" t="s">
        <v>66</v>
      </c>
      <c r="H911" s="43"/>
      <c r="I911" s="43"/>
      <c r="J911" s="43"/>
      <c r="K911" s="162"/>
      <c r="L911" s="77">
        <f t="shared" si="108"/>
        <v>0</v>
      </c>
      <c r="M911" s="113"/>
    </row>
    <row r="912" spans="1:13" ht="15.75" x14ac:dyDescent="0.25">
      <c r="A912" s="98">
        <f>IF(F912&lt;&gt;"",1+MAX($A$7:A911),"")</f>
        <v>777</v>
      </c>
      <c r="B912" s="110"/>
      <c r="C912" s="111" t="s">
        <v>639</v>
      </c>
      <c r="D912" s="31">
        <v>1</v>
      </c>
      <c r="E912" s="8">
        <v>0</v>
      </c>
      <c r="F912" s="31">
        <f t="shared" si="112"/>
        <v>1</v>
      </c>
      <c r="G912" s="43" t="s">
        <v>66</v>
      </c>
      <c r="H912" s="43"/>
      <c r="I912" s="43"/>
      <c r="J912" s="43"/>
      <c r="K912" s="162"/>
      <c r="L912" s="77">
        <f t="shared" si="108"/>
        <v>0</v>
      </c>
      <c r="M912" s="113"/>
    </row>
    <row r="913" spans="1:13" ht="15.75" x14ac:dyDescent="0.25">
      <c r="A913" s="98">
        <f>IF(F913&lt;&gt;"",1+MAX($A$7:A912),"")</f>
        <v>778</v>
      </c>
      <c r="B913" s="110"/>
      <c r="C913" s="111" t="s">
        <v>640</v>
      </c>
      <c r="D913" s="31">
        <v>88</v>
      </c>
      <c r="E913" s="8">
        <v>0</v>
      </c>
      <c r="F913" s="31">
        <f t="shared" si="112"/>
        <v>88</v>
      </c>
      <c r="G913" s="43" t="s">
        <v>66</v>
      </c>
      <c r="H913" s="43"/>
      <c r="I913" s="43"/>
      <c r="J913" s="43"/>
      <c r="K913" s="162"/>
      <c r="L913" s="77">
        <f t="shared" si="108"/>
        <v>0</v>
      </c>
      <c r="M913" s="113"/>
    </row>
    <row r="914" spans="1:13" ht="15.75" x14ac:dyDescent="0.25">
      <c r="A914" s="98">
        <f>IF(F914&lt;&gt;"",1+MAX($A$7:A913),"")</f>
        <v>779</v>
      </c>
      <c r="B914" s="110"/>
      <c r="C914" s="111" t="s">
        <v>641</v>
      </c>
      <c r="D914" s="31">
        <v>1</v>
      </c>
      <c r="E914" s="8">
        <v>0</v>
      </c>
      <c r="F914" s="31">
        <f t="shared" si="112"/>
        <v>1</v>
      </c>
      <c r="G914" s="43" t="s">
        <v>66</v>
      </c>
      <c r="H914" s="43"/>
      <c r="I914" s="43"/>
      <c r="J914" s="43"/>
      <c r="K914" s="162"/>
      <c r="L914" s="77">
        <f t="shared" si="108"/>
        <v>0</v>
      </c>
      <c r="M914" s="113"/>
    </row>
    <row r="915" spans="1:13" ht="15.75" x14ac:dyDescent="0.25">
      <c r="A915" s="98">
        <f>IF(F915&lt;&gt;"",1+MAX($A$7:A914),"")</f>
        <v>780</v>
      </c>
      <c r="B915" s="110"/>
      <c r="C915" s="111" t="s">
        <v>642</v>
      </c>
      <c r="D915" s="31">
        <v>33</v>
      </c>
      <c r="E915" s="8">
        <v>0</v>
      </c>
      <c r="F915" s="31">
        <f t="shared" si="112"/>
        <v>33</v>
      </c>
      <c r="G915" s="43" t="s">
        <v>66</v>
      </c>
      <c r="H915" s="43"/>
      <c r="I915" s="43"/>
      <c r="J915" s="43"/>
      <c r="K915" s="162"/>
      <c r="L915" s="77">
        <f t="shared" si="108"/>
        <v>0</v>
      </c>
      <c r="M915" s="113"/>
    </row>
    <row r="916" spans="1:13" ht="15.75" x14ac:dyDescent="0.25">
      <c r="A916" s="98">
        <f>IF(F916&lt;&gt;"",1+MAX($A$7:A915),"")</f>
        <v>781</v>
      </c>
      <c r="B916" s="110"/>
      <c r="C916" s="111" t="s">
        <v>643</v>
      </c>
      <c r="D916" s="31">
        <v>44</v>
      </c>
      <c r="E916" s="8">
        <v>0</v>
      </c>
      <c r="F916" s="31">
        <f t="shared" si="112"/>
        <v>44</v>
      </c>
      <c r="G916" s="43" t="s">
        <v>66</v>
      </c>
      <c r="H916" s="43"/>
      <c r="I916" s="43"/>
      <c r="J916" s="43"/>
      <c r="K916" s="162"/>
      <c r="L916" s="77">
        <f t="shared" si="108"/>
        <v>0</v>
      </c>
      <c r="M916" s="113"/>
    </row>
    <row r="917" spans="1:13" ht="15.75" x14ac:dyDescent="0.25">
      <c r="A917" s="98">
        <f>IF(F917&lt;&gt;"",1+MAX($A$7:A916),"")</f>
        <v>782</v>
      </c>
      <c r="B917" s="110"/>
      <c r="C917" s="111" t="s">
        <v>644</v>
      </c>
      <c r="D917" s="31">
        <v>14</v>
      </c>
      <c r="E917" s="8">
        <v>0</v>
      </c>
      <c r="F917" s="31">
        <f t="shared" si="112"/>
        <v>14</v>
      </c>
      <c r="G917" s="43" t="s">
        <v>66</v>
      </c>
      <c r="H917" s="43"/>
      <c r="I917" s="43"/>
      <c r="J917" s="43"/>
      <c r="K917" s="162"/>
      <c r="L917" s="77">
        <f t="shared" si="108"/>
        <v>0</v>
      </c>
      <c r="M917" s="113"/>
    </row>
    <row r="918" spans="1:13" ht="15.75" x14ac:dyDescent="0.25">
      <c r="A918" s="98">
        <f>IF(F918&lt;&gt;"",1+MAX($A$7:A917),"")</f>
        <v>783</v>
      </c>
      <c r="B918" s="110"/>
      <c r="C918" s="111" t="s">
        <v>645</v>
      </c>
      <c r="D918" s="31">
        <v>1</v>
      </c>
      <c r="E918" s="8">
        <v>0</v>
      </c>
      <c r="F918" s="31">
        <f t="shared" si="112"/>
        <v>1</v>
      </c>
      <c r="G918" s="43" t="s">
        <v>66</v>
      </c>
      <c r="H918" s="43"/>
      <c r="I918" s="43"/>
      <c r="J918" s="43"/>
      <c r="K918" s="162"/>
      <c r="L918" s="77">
        <f t="shared" si="108"/>
        <v>0</v>
      </c>
      <c r="M918" s="113"/>
    </row>
    <row r="919" spans="1:13" ht="15.75" x14ac:dyDescent="0.25">
      <c r="A919" s="98">
        <f>IF(F919&lt;&gt;"",1+MAX($A$7:A918),"")</f>
        <v>784</v>
      </c>
      <c r="B919" s="110"/>
      <c r="C919" s="111" t="s">
        <v>646</v>
      </c>
      <c r="D919" s="31">
        <v>4</v>
      </c>
      <c r="E919" s="8">
        <v>0</v>
      </c>
      <c r="F919" s="31">
        <f t="shared" si="112"/>
        <v>4</v>
      </c>
      <c r="G919" s="43" t="s">
        <v>66</v>
      </c>
      <c r="H919" s="43"/>
      <c r="I919" s="43"/>
      <c r="J919" s="43"/>
      <c r="K919" s="162"/>
      <c r="L919" s="77">
        <f t="shared" si="108"/>
        <v>0</v>
      </c>
      <c r="M919" s="113"/>
    </row>
    <row r="920" spans="1:13" ht="15.75" x14ac:dyDescent="0.25">
      <c r="A920" s="98">
        <f>IF(F920&lt;&gt;"",1+MAX($A$7:A919),"")</f>
        <v>785</v>
      </c>
      <c r="B920" s="110"/>
      <c r="C920" s="111" t="s">
        <v>647</v>
      </c>
      <c r="D920" s="31">
        <v>2</v>
      </c>
      <c r="E920" s="8">
        <v>0</v>
      </c>
      <c r="F920" s="31">
        <f t="shared" si="112"/>
        <v>2</v>
      </c>
      <c r="G920" s="43" t="s">
        <v>66</v>
      </c>
      <c r="H920" s="43"/>
      <c r="I920" s="43"/>
      <c r="J920" s="43"/>
      <c r="K920" s="162"/>
      <c r="L920" s="77">
        <f t="shared" si="108"/>
        <v>0</v>
      </c>
      <c r="M920" s="113"/>
    </row>
    <row r="921" spans="1:13" ht="15.75" x14ac:dyDescent="0.25">
      <c r="A921" s="98">
        <f>IF(F921&lt;&gt;"",1+MAX($A$7:A920),"")</f>
        <v>786</v>
      </c>
      <c r="B921" s="110"/>
      <c r="C921" s="111" t="s">
        <v>648</v>
      </c>
      <c r="D921" s="31">
        <v>2</v>
      </c>
      <c r="E921" s="8">
        <v>0</v>
      </c>
      <c r="F921" s="31">
        <f t="shared" si="112"/>
        <v>2</v>
      </c>
      <c r="G921" s="43" t="s">
        <v>66</v>
      </c>
      <c r="H921" s="43"/>
      <c r="I921" s="43"/>
      <c r="J921" s="43"/>
      <c r="K921" s="162"/>
      <c r="L921" s="77">
        <f t="shared" si="108"/>
        <v>0</v>
      </c>
      <c r="M921" s="113"/>
    </row>
    <row r="922" spans="1:13" ht="15.75" x14ac:dyDescent="0.25">
      <c r="A922" s="98">
        <f>IF(F922&lt;&gt;"",1+MAX($A$7:A921),"")</f>
        <v>787</v>
      </c>
      <c r="B922" s="110"/>
      <c r="C922" s="111" t="s">
        <v>649</v>
      </c>
      <c r="D922" s="31">
        <v>55</v>
      </c>
      <c r="E922" s="8">
        <v>0</v>
      </c>
      <c r="F922" s="31">
        <f t="shared" si="112"/>
        <v>55</v>
      </c>
      <c r="G922" s="43" t="s">
        <v>66</v>
      </c>
      <c r="H922" s="43"/>
      <c r="I922" s="43"/>
      <c r="J922" s="43"/>
      <c r="K922" s="162"/>
      <c r="L922" s="77">
        <f t="shared" si="108"/>
        <v>0</v>
      </c>
      <c r="M922" s="113"/>
    </row>
    <row r="923" spans="1:13" ht="15.75" x14ac:dyDescent="0.25">
      <c r="A923" s="98">
        <f>IF(F923&lt;&gt;"",1+MAX($A$7:A922),"")</f>
        <v>788</v>
      </c>
      <c r="B923" s="110"/>
      <c r="C923" s="111" t="s">
        <v>650</v>
      </c>
      <c r="D923" s="31">
        <v>1</v>
      </c>
      <c r="E923" s="8">
        <v>0</v>
      </c>
      <c r="F923" s="31">
        <f t="shared" si="112"/>
        <v>1</v>
      </c>
      <c r="G923" s="43" t="s">
        <v>66</v>
      </c>
      <c r="H923" s="43"/>
      <c r="I923" s="43"/>
      <c r="J923" s="43"/>
      <c r="K923" s="162"/>
      <c r="L923" s="77">
        <f t="shared" si="108"/>
        <v>0</v>
      </c>
      <c r="M923" s="113"/>
    </row>
    <row r="924" spans="1:13" ht="15.75" x14ac:dyDescent="0.25">
      <c r="A924" s="98">
        <f>IF(F924&lt;&gt;"",1+MAX($A$7:A923),"")</f>
        <v>789</v>
      </c>
      <c r="B924" s="110"/>
      <c r="C924" s="111" t="s">
        <v>651</v>
      </c>
      <c r="D924" s="31">
        <v>1</v>
      </c>
      <c r="E924" s="8">
        <v>0</v>
      </c>
      <c r="F924" s="31">
        <f t="shared" si="112"/>
        <v>1</v>
      </c>
      <c r="G924" s="43" t="s">
        <v>66</v>
      </c>
      <c r="H924" s="43"/>
      <c r="I924" s="43"/>
      <c r="J924" s="43"/>
      <c r="K924" s="162"/>
      <c r="L924" s="77">
        <f t="shared" si="108"/>
        <v>0</v>
      </c>
      <c r="M924" s="113"/>
    </row>
    <row r="925" spans="1:13" ht="15.75" x14ac:dyDescent="0.25">
      <c r="A925" s="98">
        <f>IF(F925&lt;&gt;"",1+MAX($A$7:A924),"")</f>
        <v>790</v>
      </c>
      <c r="B925" s="110"/>
      <c r="C925" s="111" t="s">
        <v>652</v>
      </c>
      <c r="D925" s="31">
        <v>2</v>
      </c>
      <c r="E925" s="8">
        <v>0</v>
      </c>
      <c r="F925" s="31">
        <f t="shared" si="112"/>
        <v>2</v>
      </c>
      <c r="G925" s="43" t="s">
        <v>66</v>
      </c>
      <c r="H925" s="43"/>
      <c r="I925" s="43"/>
      <c r="J925" s="43"/>
      <c r="K925" s="162"/>
      <c r="L925" s="77">
        <f t="shared" si="108"/>
        <v>0</v>
      </c>
      <c r="M925" s="113"/>
    </row>
    <row r="926" spans="1:13" ht="15.75" x14ac:dyDescent="0.25">
      <c r="A926" s="98">
        <f>IF(F926&lt;&gt;"",1+MAX($A$7:A925),"")</f>
        <v>791</v>
      </c>
      <c r="B926" s="110"/>
      <c r="C926" s="111" t="s">
        <v>653</v>
      </c>
      <c r="D926" s="31">
        <v>2</v>
      </c>
      <c r="E926" s="8">
        <v>0</v>
      </c>
      <c r="F926" s="31">
        <f t="shared" si="112"/>
        <v>2</v>
      </c>
      <c r="G926" s="43" t="s">
        <v>66</v>
      </c>
      <c r="H926" s="43"/>
      <c r="I926" s="43"/>
      <c r="J926" s="43"/>
      <c r="K926" s="162"/>
      <c r="L926" s="77">
        <f t="shared" si="108"/>
        <v>0</v>
      </c>
      <c r="M926" s="113"/>
    </row>
    <row r="927" spans="1:13" ht="15.75" x14ac:dyDescent="0.25">
      <c r="A927" s="98">
        <f>IF(F927&lt;&gt;"",1+MAX($A$7:A926),"")</f>
        <v>792</v>
      </c>
      <c r="B927" s="110"/>
      <c r="C927" s="111" t="s">
        <v>654</v>
      </c>
      <c r="D927" s="31">
        <v>1</v>
      </c>
      <c r="E927" s="8">
        <v>0</v>
      </c>
      <c r="F927" s="31">
        <f t="shared" si="112"/>
        <v>1</v>
      </c>
      <c r="G927" s="43" t="s">
        <v>66</v>
      </c>
      <c r="H927" s="43"/>
      <c r="I927" s="43"/>
      <c r="J927" s="43"/>
      <c r="K927" s="162"/>
      <c r="L927" s="77">
        <f t="shared" si="108"/>
        <v>0</v>
      </c>
      <c r="M927" s="113"/>
    </row>
    <row r="928" spans="1:13" ht="15.75" x14ac:dyDescent="0.25">
      <c r="A928" s="98">
        <f>IF(F928&lt;&gt;"",1+MAX($A$7:A927),"")</f>
        <v>793</v>
      </c>
      <c r="B928" s="110"/>
      <c r="C928" s="111" t="s">
        <v>655</v>
      </c>
      <c r="D928" s="31">
        <v>1</v>
      </c>
      <c r="E928" s="8">
        <v>0</v>
      </c>
      <c r="F928" s="31">
        <f t="shared" si="112"/>
        <v>1</v>
      </c>
      <c r="G928" s="43" t="s">
        <v>66</v>
      </c>
      <c r="H928" s="43"/>
      <c r="I928" s="43"/>
      <c r="J928" s="43"/>
      <c r="K928" s="162"/>
      <c r="L928" s="77">
        <f t="shared" si="108"/>
        <v>0</v>
      </c>
      <c r="M928" s="113"/>
    </row>
    <row r="929" spans="1:13" ht="15.75" x14ac:dyDescent="0.25">
      <c r="A929" s="98">
        <f>IF(F929&lt;&gt;"",1+MAX($A$7:A928),"")</f>
        <v>794</v>
      </c>
      <c r="B929" s="110"/>
      <c r="C929" s="111" t="s">
        <v>656</v>
      </c>
      <c r="D929" s="31">
        <v>1</v>
      </c>
      <c r="E929" s="8">
        <v>0</v>
      </c>
      <c r="F929" s="31">
        <f t="shared" si="112"/>
        <v>1</v>
      </c>
      <c r="G929" s="43" t="s">
        <v>66</v>
      </c>
      <c r="H929" s="43"/>
      <c r="I929" s="43"/>
      <c r="J929" s="43"/>
      <c r="K929" s="162"/>
      <c r="L929" s="77">
        <f t="shared" si="108"/>
        <v>0</v>
      </c>
      <c r="M929" s="113"/>
    </row>
    <row r="930" spans="1:13" ht="15.75" x14ac:dyDescent="0.25">
      <c r="A930" s="98">
        <f>IF(F930&lt;&gt;"",1+MAX($A$7:A929),"")</f>
        <v>795</v>
      </c>
      <c r="B930" s="110"/>
      <c r="C930" s="111" t="s">
        <v>546</v>
      </c>
      <c r="D930" s="31">
        <v>1</v>
      </c>
      <c r="E930" s="8">
        <v>0</v>
      </c>
      <c r="F930" s="31">
        <f t="shared" si="112"/>
        <v>1</v>
      </c>
      <c r="G930" s="43" t="s">
        <v>66</v>
      </c>
      <c r="H930" s="43"/>
      <c r="I930" s="43"/>
      <c r="J930" s="43"/>
      <c r="K930" s="162"/>
      <c r="L930" s="77">
        <f t="shared" si="108"/>
        <v>0</v>
      </c>
      <c r="M930" s="113"/>
    </row>
    <row r="931" spans="1:13" ht="15.75" x14ac:dyDescent="0.25">
      <c r="A931" s="98">
        <f>IF(F931&lt;&gt;"",1+MAX($A$7:A930),"")</f>
        <v>796</v>
      </c>
      <c r="B931" s="110"/>
      <c r="C931" s="111" t="s">
        <v>657</v>
      </c>
      <c r="D931" s="31">
        <v>1</v>
      </c>
      <c r="E931" s="8">
        <v>0</v>
      </c>
      <c r="F931" s="31">
        <f t="shared" si="112"/>
        <v>1</v>
      </c>
      <c r="G931" s="43" t="s">
        <v>66</v>
      </c>
      <c r="H931" s="43"/>
      <c r="I931" s="43"/>
      <c r="J931" s="43"/>
      <c r="K931" s="162"/>
      <c r="L931" s="77">
        <f t="shared" si="108"/>
        <v>0</v>
      </c>
      <c r="M931" s="113"/>
    </row>
    <row r="932" spans="1:13" ht="15.75" x14ac:dyDescent="0.25">
      <c r="A932" s="98">
        <f>IF(F932&lt;&gt;"",1+MAX($A$7:A931),"")</f>
        <v>797</v>
      </c>
      <c r="B932" s="110"/>
      <c r="C932" s="111" t="s">
        <v>548</v>
      </c>
      <c r="D932" s="31">
        <v>26</v>
      </c>
      <c r="E932" s="8">
        <v>0</v>
      </c>
      <c r="F932" s="31">
        <f t="shared" si="112"/>
        <v>26</v>
      </c>
      <c r="G932" s="43" t="s">
        <v>66</v>
      </c>
      <c r="H932" s="43"/>
      <c r="I932" s="43"/>
      <c r="J932" s="43"/>
      <c r="K932" s="162"/>
      <c r="L932" s="77">
        <f t="shared" ref="L932:L948" si="113">F932*K932</f>
        <v>0</v>
      </c>
      <c r="M932" s="113"/>
    </row>
    <row r="933" spans="1:13" ht="15.75" x14ac:dyDescent="0.25">
      <c r="A933" s="98">
        <f>IF(F933&lt;&gt;"",1+MAX($A$7:A932),"")</f>
        <v>798</v>
      </c>
      <c r="B933" s="110"/>
      <c r="C933" s="111" t="s">
        <v>658</v>
      </c>
      <c r="D933" s="31">
        <v>7</v>
      </c>
      <c r="E933" s="8">
        <v>0</v>
      </c>
      <c r="F933" s="31">
        <f t="shared" si="112"/>
        <v>7</v>
      </c>
      <c r="G933" s="43" t="s">
        <v>66</v>
      </c>
      <c r="H933" s="43"/>
      <c r="I933" s="43"/>
      <c r="J933" s="43"/>
      <c r="K933" s="162"/>
      <c r="L933" s="77">
        <f t="shared" si="113"/>
        <v>0</v>
      </c>
      <c r="M933" s="113"/>
    </row>
    <row r="934" spans="1:13" ht="15.75" x14ac:dyDescent="0.25">
      <c r="A934" s="98">
        <f>IF(F934&lt;&gt;"",1+MAX($A$7:A933),"")</f>
        <v>799</v>
      </c>
      <c r="B934" s="110"/>
      <c r="C934" s="111" t="s">
        <v>659</v>
      </c>
      <c r="D934" s="31">
        <v>1</v>
      </c>
      <c r="E934" s="8">
        <v>0</v>
      </c>
      <c r="F934" s="31">
        <f>D934*(1+E934)</f>
        <v>1</v>
      </c>
      <c r="G934" s="43" t="s">
        <v>66</v>
      </c>
      <c r="H934" s="43"/>
      <c r="I934" s="43"/>
      <c r="J934" s="43"/>
      <c r="K934" s="162"/>
      <c r="L934" s="77">
        <f t="shared" si="113"/>
        <v>0</v>
      </c>
      <c r="M934" s="113"/>
    </row>
    <row r="935" spans="1:13" ht="15.75" x14ac:dyDescent="0.25">
      <c r="A935" s="98">
        <f>IF(F935&lt;&gt;"",1+MAX($A$7:A934),"")</f>
        <v>800</v>
      </c>
      <c r="B935" s="110"/>
      <c r="C935" s="111" t="s">
        <v>660</v>
      </c>
      <c r="D935" s="31">
        <v>7</v>
      </c>
      <c r="E935" s="8">
        <v>0</v>
      </c>
      <c r="F935" s="31">
        <f>D935*(1+E935)</f>
        <v>7</v>
      </c>
      <c r="G935" s="43" t="s">
        <v>66</v>
      </c>
      <c r="H935" s="43"/>
      <c r="I935" s="43"/>
      <c r="J935" s="43"/>
      <c r="K935" s="162"/>
      <c r="L935" s="77">
        <f t="shared" si="113"/>
        <v>0</v>
      </c>
      <c r="M935" s="113"/>
    </row>
    <row r="936" spans="1:13" ht="15.75" x14ac:dyDescent="0.25">
      <c r="A936" s="98">
        <f>IF(F936&lt;&gt;"",1+MAX($A$7:A935),"")</f>
        <v>801</v>
      </c>
      <c r="B936" s="110"/>
      <c r="C936" s="111" t="s">
        <v>661</v>
      </c>
      <c r="D936" s="31">
        <v>2</v>
      </c>
      <c r="E936" s="8">
        <v>0</v>
      </c>
      <c r="F936" s="31">
        <f>D936*(1+E936)</f>
        <v>2</v>
      </c>
      <c r="G936" s="43" t="s">
        <v>66</v>
      </c>
      <c r="H936" s="43"/>
      <c r="I936" s="43"/>
      <c r="J936" s="43"/>
      <c r="K936" s="162"/>
      <c r="L936" s="77">
        <f t="shared" si="113"/>
        <v>0</v>
      </c>
      <c r="M936" s="113"/>
    </row>
    <row r="937" spans="1:13" ht="15.75" x14ac:dyDescent="0.25">
      <c r="A937" s="98">
        <f>IF(F937&lt;&gt;"",1+MAX($A$7:A936),"")</f>
        <v>802</v>
      </c>
      <c r="B937" s="110"/>
      <c r="C937" s="111" t="s">
        <v>662</v>
      </c>
      <c r="D937" s="31">
        <v>5</v>
      </c>
      <c r="E937" s="8">
        <v>0</v>
      </c>
      <c r="F937" s="31">
        <f t="shared" ref="F937:F948" si="114">D937*(1+E937)</f>
        <v>5</v>
      </c>
      <c r="G937" s="43" t="s">
        <v>66</v>
      </c>
      <c r="H937" s="43"/>
      <c r="I937" s="43"/>
      <c r="J937" s="43"/>
      <c r="K937" s="162"/>
      <c r="L937" s="77">
        <f t="shared" si="113"/>
        <v>0</v>
      </c>
      <c r="M937" s="113"/>
    </row>
    <row r="938" spans="1:13" ht="15.75" x14ac:dyDescent="0.25">
      <c r="A938" s="98">
        <f>IF(F938&lt;&gt;"",1+MAX($A$7:A937),"")</f>
        <v>803</v>
      </c>
      <c r="B938" s="110"/>
      <c r="C938" s="111" t="s">
        <v>549</v>
      </c>
      <c r="D938" s="31">
        <v>1</v>
      </c>
      <c r="E938" s="8">
        <v>0</v>
      </c>
      <c r="F938" s="31">
        <f t="shared" si="114"/>
        <v>1</v>
      </c>
      <c r="G938" s="43" t="s">
        <v>66</v>
      </c>
      <c r="H938" s="43"/>
      <c r="I938" s="43"/>
      <c r="J938" s="43"/>
      <c r="K938" s="162"/>
      <c r="L938" s="77">
        <f t="shared" si="113"/>
        <v>0</v>
      </c>
      <c r="M938" s="113"/>
    </row>
    <row r="939" spans="1:13" ht="15.75" x14ac:dyDescent="0.25">
      <c r="A939" s="98">
        <f>IF(F939&lt;&gt;"",1+MAX($A$7:A938),"")</f>
        <v>804</v>
      </c>
      <c r="B939" s="110"/>
      <c r="C939" s="111" t="s">
        <v>663</v>
      </c>
      <c r="D939" s="31">
        <v>1</v>
      </c>
      <c r="E939" s="8">
        <v>0</v>
      </c>
      <c r="F939" s="31">
        <f t="shared" si="114"/>
        <v>1</v>
      </c>
      <c r="G939" s="43" t="s">
        <v>66</v>
      </c>
      <c r="H939" s="43"/>
      <c r="I939" s="43"/>
      <c r="J939" s="43"/>
      <c r="K939" s="162"/>
      <c r="L939" s="77">
        <f t="shared" si="113"/>
        <v>0</v>
      </c>
      <c r="M939" s="113"/>
    </row>
    <row r="940" spans="1:13" ht="15.75" x14ac:dyDescent="0.25">
      <c r="A940" s="98">
        <f>IF(F940&lt;&gt;"",1+MAX($A$7:A939),"")</f>
        <v>805</v>
      </c>
      <c r="B940" s="110"/>
      <c r="C940" s="111" t="s">
        <v>664</v>
      </c>
      <c r="D940" s="31">
        <v>11</v>
      </c>
      <c r="E940" s="8">
        <v>0</v>
      </c>
      <c r="F940" s="31">
        <f t="shared" si="114"/>
        <v>11</v>
      </c>
      <c r="G940" s="43" t="s">
        <v>66</v>
      </c>
      <c r="H940" s="43"/>
      <c r="I940" s="43"/>
      <c r="J940" s="43"/>
      <c r="K940" s="162"/>
      <c r="L940" s="77">
        <f t="shared" si="113"/>
        <v>0</v>
      </c>
      <c r="M940" s="113"/>
    </row>
    <row r="941" spans="1:13" ht="15.75" x14ac:dyDescent="0.25">
      <c r="A941" s="98">
        <f>IF(F941&lt;&gt;"",1+MAX($A$7:A940),"")</f>
        <v>806</v>
      </c>
      <c r="B941" s="110"/>
      <c r="C941" s="111" t="s">
        <v>660</v>
      </c>
      <c r="D941" s="31">
        <v>37</v>
      </c>
      <c r="E941" s="8">
        <v>0</v>
      </c>
      <c r="F941" s="31">
        <f t="shared" si="114"/>
        <v>37</v>
      </c>
      <c r="G941" s="43" t="s">
        <v>66</v>
      </c>
      <c r="H941" s="43"/>
      <c r="I941" s="43"/>
      <c r="J941" s="43"/>
      <c r="K941" s="162"/>
      <c r="L941" s="77">
        <f t="shared" si="113"/>
        <v>0</v>
      </c>
      <c r="M941" s="113"/>
    </row>
    <row r="942" spans="1:13" ht="15.75" x14ac:dyDescent="0.25">
      <c r="A942" s="98">
        <f>IF(F942&lt;&gt;"",1+MAX($A$7:A941),"")</f>
        <v>807</v>
      </c>
      <c r="B942" s="110"/>
      <c r="C942" s="111" t="s">
        <v>665</v>
      </c>
      <c r="D942" s="31">
        <v>120</v>
      </c>
      <c r="E942" s="8">
        <v>0</v>
      </c>
      <c r="F942" s="31">
        <f t="shared" si="114"/>
        <v>120</v>
      </c>
      <c r="G942" s="43" t="s">
        <v>66</v>
      </c>
      <c r="H942" s="43"/>
      <c r="I942" s="43"/>
      <c r="J942" s="43"/>
      <c r="K942" s="162"/>
      <c r="L942" s="77">
        <f t="shared" si="113"/>
        <v>0</v>
      </c>
      <c r="M942" s="113"/>
    </row>
    <row r="943" spans="1:13" ht="15.75" x14ac:dyDescent="0.25">
      <c r="A943" s="98">
        <f>IF(F943&lt;&gt;"",1+MAX($A$7:A942),"")</f>
        <v>808</v>
      </c>
      <c r="B943" s="110"/>
      <c r="C943" s="111" t="s">
        <v>666</v>
      </c>
      <c r="D943" s="31">
        <v>32</v>
      </c>
      <c r="E943" s="8">
        <v>0</v>
      </c>
      <c r="F943" s="31">
        <f t="shared" si="114"/>
        <v>32</v>
      </c>
      <c r="G943" s="43" t="s">
        <v>66</v>
      </c>
      <c r="H943" s="43"/>
      <c r="I943" s="43"/>
      <c r="J943" s="43"/>
      <c r="K943" s="162"/>
      <c r="L943" s="77">
        <f t="shared" si="113"/>
        <v>0</v>
      </c>
      <c r="M943" s="113"/>
    </row>
    <row r="944" spans="1:13" ht="15.75" x14ac:dyDescent="0.25">
      <c r="A944" s="98">
        <f>IF(F944&lt;&gt;"",1+MAX($A$7:A943),"")</f>
        <v>809</v>
      </c>
      <c r="B944" s="110"/>
      <c r="C944" s="111" t="s">
        <v>667</v>
      </c>
      <c r="D944" s="31">
        <v>2</v>
      </c>
      <c r="E944" s="8">
        <v>0</v>
      </c>
      <c r="F944" s="31">
        <f t="shared" si="114"/>
        <v>2</v>
      </c>
      <c r="G944" s="43" t="s">
        <v>66</v>
      </c>
      <c r="H944" s="43"/>
      <c r="I944" s="43"/>
      <c r="J944" s="43"/>
      <c r="K944" s="162"/>
      <c r="L944" s="77">
        <f t="shared" si="113"/>
        <v>0</v>
      </c>
      <c r="M944" s="113"/>
    </row>
    <row r="945" spans="1:13" ht="15.75" x14ac:dyDescent="0.25">
      <c r="A945" s="98">
        <f>IF(F945&lt;&gt;"",1+MAX($A$7:A944),"")</f>
        <v>810</v>
      </c>
      <c r="B945" s="110"/>
      <c r="C945" s="111" t="s">
        <v>668</v>
      </c>
      <c r="D945" s="31">
        <v>11</v>
      </c>
      <c r="E945" s="8">
        <v>0</v>
      </c>
      <c r="F945" s="31">
        <f t="shared" si="114"/>
        <v>11</v>
      </c>
      <c r="G945" s="43" t="s">
        <v>66</v>
      </c>
      <c r="H945" s="43"/>
      <c r="I945" s="43"/>
      <c r="J945" s="43"/>
      <c r="K945" s="162"/>
      <c r="L945" s="77">
        <f t="shared" si="113"/>
        <v>0</v>
      </c>
      <c r="M945" s="113"/>
    </row>
    <row r="946" spans="1:13" ht="15.75" x14ac:dyDescent="0.25">
      <c r="A946" s="98">
        <f>IF(F946&lt;&gt;"",1+MAX($A$7:A945),"")</f>
        <v>811</v>
      </c>
      <c r="B946" s="110"/>
      <c r="C946" s="111" t="s">
        <v>669</v>
      </c>
      <c r="D946" s="31">
        <v>2</v>
      </c>
      <c r="E946" s="8">
        <v>0</v>
      </c>
      <c r="F946" s="31">
        <f t="shared" si="114"/>
        <v>2</v>
      </c>
      <c r="G946" s="43" t="s">
        <v>66</v>
      </c>
      <c r="H946" s="43"/>
      <c r="I946" s="43"/>
      <c r="J946" s="43"/>
      <c r="K946" s="162"/>
      <c r="L946" s="77">
        <f t="shared" si="113"/>
        <v>0</v>
      </c>
      <c r="M946" s="113"/>
    </row>
    <row r="947" spans="1:13" ht="15.75" x14ac:dyDescent="0.25">
      <c r="A947" s="98">
        <f>IF(F947&lt;&gt;"",1+MAX($A$7:A946),"")</f>
        <v>812</v>
      </c>
      <c r="B947" s="110"/>
      <c r="C947" s="111" t="s">
        <v>670</v>
      </c>
      <c r="D947" s="31">
        <v>4</v>
      </c>
      <c r="E947" s="8">
        <v>0</v>
      </c>
      <c r="F947" s="31">
        <f t="shared" si="114"/>
        <v>4</v>
      </c>
      <c r="G947" s="43" t="s">
        <v>66</v>
      </c>
      <c r="H947" s="43"/>
      <c r="I947" s="43"/>
      <c r="J947" s="43"/>
      <c r="K947" s="162"/>
      <c r="L947" s="77">
        <f t="shared" si="113"/>
        <v>0</v>
      </c>
      <c r="M947" s="113"/>
    </row>
    <row r="948" spans="1:13" ht="15.75" x14ac:dyDescent="0.25">
      <c r="A948" s="98">
        <f>IF(F948&lt;&gt;"",1+MAX($A$7:A947),"")</f>
        <v>813</v>
      </c>
      <c r="B948" s="110"/>
      <c r="C948" s="111" t="s">
        <v>671</v>
      </c>
      <c r="D948" s="31">
        <v>30</v>
      </c>
      <c r="E948" s="8">
        <v>0</v>
      </c>
      <c r="F948" s="31">
        <f t="shared" si="114"/>
        <v>30</v>
      </c>
      <c r="G948" s="43" t="s">
        <v>66</v>
      </c>
      <c r="H948" s="43"/>
      <c r="I948" s="43"/>
      <c r="J948" s="43"/>
      <c r="K948" s="162"/>
      <c r="L948" s="77">
        <f t="shared" si="113"/>
        <v>0</v>
      </c>
      <c r="M948" s="113"/>
    </row>
    <row r="949" spans="1:13" ht="16.5" thickBot="1" x14ac:dyDescent="0.3">
      <c r="A949" s="125" t="str">
        <f>IF(F949&lt;&gt;"",1+MAX($A$7:A758),"")</f>
        <v/>
      </c>
      <c r="B949" s="110"/>
      <c r="C949" s="136"/>
      <c r="D949" s="137"/>
      <c r="E949" s="8"/>
      <c r="F949" s="31"/>
      <c r="G949" s="29"/>
      <c r="H949" s="29"/>
      <c r="I949" s="29"/>
      <c r="J949" s="29"/>
      <c r="K949" s="158"/>
      <c r="L949" s="101"/>
      <c r="M949" s="113"/>
    </row>
    <row r="950" spans="1:13" ht="16.5" thickBot="1" x14ac:dyDescent="0.3">
      <c r="A950" s="108" t="str">
        <f>IF(F950&lt;&gt;"",1+MAX($A$7:A758),"")</f>
        <v/>
      </c>
      <c r="B950" s="15" t="s">
        <v>81</v>
      </c>
      <c r="C950" s="16" t="s">
        <v>82</v>
      </c>
      <c r="D950" s="17"/>
      <c r="E950" s="17"/>
      <c r="F950" s="17"/>
      <c r="G950" s="42"/>
      <c r="H950" s="42"/>
      <c r="I950" s="42"/>
      <c r="J950" s="42"/>
      <c r="K950" s="160"/>
      <c r="L950" s="17"/>
      <c r="M950" s="109">
        <f>SUM(L952:L1013)</f>
        <v>0</v>
      </c>
    </row>
    <row r="951" spans="1:13" x14ac:dyDescent="0.2">
      <c r="B951" s="118"/>
      <c r="M951" s="119"/>
    </row>
    <row r="952" spans="1:13" x14ac:dyDescent="0.2">
      <c r="A952" s="56"/>
      <c r="B952" s="45"/>
      <c r="C952" s="86" t="s">
        <v>83</v>
      </c>
      <c r="D952" s="37"/>
      <c r="E952" s="38"/>
      <c r="F952" s="106"/>
      <c r="G952" s="39"/>
      <c r="H952" s="39"/>
      <c r="I952" s="39"/>
      <c r="J952" s="39"/>
      <c r="K952" s="159"/>
      <c r="L952" s="77"/>
      <c r="M952" s="62"/>
    </row>
    <row r="953" spans="1:13" ht="15.75" x14ac:dyDescent="0.25">
      <c r="A953" s="98">
        <f>IF(F953&lt;&gt;"",1+MAX($A$26:A952),"")</f>
        <v>814</v>
      </c>
      <c r="B953" s="76"/>
      <c r="C953" s="84" t="s">
        <v>339</v>
      </c>
      <c r="D953" s="85">
        <v>32</v>
      </c>
      <c r="E953" s="89">
        <v>0</v>
      </c>
      <c r="F953" s="142">
        <f t="shared" ref="F953:F973" si="115">D953*(1+E953)</f>
        <v>32</v>
      </c>
      <c r="G953" s="43" t="s">
        <v>66</v>
      </c>
      <c r="H953" s="43"/>
      <c r="I953" s="43"/>
      <c r="J953" s="43"/>
      <c r="K953" s="159"/>
      <c r="L953" s="145">
        <f t="shared" ref="L953:L973" si="116">F953*K953</f>
        <v>0</v>
      </c>
      <c r="M953" s="62"/>
    </row>
    <row r="954" spans="1:13" ht="15.75" x14ac:dyDescent="0.25">
      <c r="A954" s="98">
        <f>IF(F954&lt;&gt;"",1+MAX($A$26:A953),"")</f>
        <v>815</v>
      </c>
      <c r="B954" s="76"/>
      <c r="C954" s="84" t="s">
        <v>340</v>
      </c>
      <c r="D954" s="85">
        <v>26</v>
      </c>
      <c r="E954" s="89">
        <v>0</v>
      </c>
      <c r="F954" s="142">
        <f t="shared" si="115"/>
        <v>26</v>
      </c>
      <c r="G954" s="43" t="s">
        <v>66</v>
      </c>
      <c r="H954" s="43"/>
      <c r="I954" s="43"/>
      <c r="J954" s="43"/>
      <c r="K954" s="159"/>
      <c r="L954" s="145">
        <f t="shared" si="116"/>
        <v>0</v>
      </c>
      <c r="M954" s="62"/>
    </row>
    <row r="955" spans="1:13" ht="30" x14ac:dyDescent="0.25">
      <c r="A955" s="98">
        <f>IF(F955&lt;&gt;"",1+MAX($A$26:A954),"")</f>
        <v>816</v>
      </c>
      <c r="B955" s="76"/>
      <c r="C955" s="84" t="s">
        <v>341</v>
      </c>
      <c r="D955" s="85">
        <v>28</v>
      </c>
      <c r="E955" s="89">
        <v>0</v>
      </c>
      <c r="F955" s="142">
        <f t="shared" si="115"/>
        <v>28</v>
      </c>
      <c r="G955" s="43" t="s">
        <v>66</v>
      </c>
      <c r="H955" s="43"/>
      <c r="I955" s="43"/>
      <c r="J955" s="43"/>
      <c r="K955" s="159"/>
      <c r="L955" s="145">
        <f t="shared" si="116"/>
        <v>0</v>
      </c>
      <c r="M955" s="62"/>
    </row>
    <row r="956" spans="1:13" ht="30" x14ac:dyDescent="0.25">
      <c r="A956" s="98">
        <f>IF(F956&lt;&gt;"",1+MAX($A$26:A955),"")</f>
        <v>817</v>
      </c>
      <c r="B956" s="76"/>
      <c r="C956" s="84" t="s">
        <v>342</v>
      </c>
      <c r="D956" s="85">
        <v>8</v>
      </c>
      <c r="E956" s="89">
        <v>0</v>
      </c>
      <c r="F956" s="142">
        <f t="shared" si="115"/>
        <v>8</v>
      </c>
      <c r="G956" s="43" t="s">
        <v>66</v>
      </c>
      <c r="H956" s="43"/>
      <c r="I956" s="43"/>
      <c r="J956" s="43"/>
      <c r="K956" s="159"/>
      <c r="L956" s="145">
        <f t="shared" si="116"/>
        <v>0</v>
      </c>
      <c r="M956" s="62"/>
    </row>
    <row r="957" spans="1:13" ht="15.75" x14ac:dyDescent="0.25">
      <c r="A957" s="98">
        <f>IF(F957&lt;&gt;"",1+MAX($A$26:A956),"")</f>
        <v>818</v>
      </c>
      <c r="B957" s="76"/>
      <c r="C957" s="84" t="s">
        <v>343</v>
      </c>
      <c r="D957" s="85">
        <v>47</v>
      </c>
      <c r="E957" s="89">
        <v>0</v>
      </c>
      <c r="F957" s="142">
        <f t="shared" si="115"/>
        <v>47</v>
      </c>
      <c r="G957" s="43" t="s">
        <v>66</v>
      </c>
      <c r="H957" s="43"/>
      <c r="I957" s="43"/>
      <c r="J957" s="43"/>
      <c r="K957" s="159"/>
      <c r="L957" s="145">
        <f t="shared" si="116"/>
        <v>0</v>
      </c>
      <c r="M957" s="62"/>
    </row>
    <row r="958" spans="1:13" ht="15.75" x14ac:dyDescent="0.25">
      <c r="A958" s="98">
        <f>IF(F958&lt;&gt;"",1+MAX($A$26:A957),"")</f>
        <v>819</v>
      </c>
      <c r="B958" s="76"/>
      <c r="C958" s="84" t="s">
        <v>344</v>
      </c>
      <c r="D958" s="85">
        <v>9</v>
      </c>
      <c r="E958" s="89">
        <v>0</v>
      </c>
      <c r="F958" s="142">
        <f t="shared" si="115"/>
        <v>9</v>
      </c>
      <c r="G958" s="43" t="s">
        <v>66</v>
      </c>
      <c r="H958" s="43"/>
      <c r="I958" s="43"/>
      <c r="J958" s="43"/>
      <c r="K958" s="159"/>
      <c r="L958" s="145">
        <f t="shared" si="116"/>
        <v>0</v>
      </c>
      <c r="M958" s="62"/>
    </row>
    <row r="959" spans="1:13" ht="15.75" x14ac:dyDescent="0.25">
      <c r="A959" s="98">
        <f>IF(F959&lt;&gt;"",1+MAX($A$26:A958),"")</f>
        <v>820</v>
      </c>
      <c r="B959" s="76"/>
      <c r="C959" s="84" t="s">
        <v>345</v>
      </c>
      <c r="D959" s="85">
        <v>17</v>
      </c>
      <c r="E959" s="89">
        <v>0</v>
      </c>
      <c r="F959" s="142">
        <f t="shared" si="115"/>
        <v>17</v>
      </c>
      <c r="G959" s="43" t="s">
        <v>66</v>
      </c>
      <c r="H959" s="43"/>
      <c r="I959" s="43"/>
      <c r="J959" s="43"/>
      <c r="K959" s="159"/>
      <c r="L959" s="145">
        <f t="shared" si="116"/>
        <v>0</v>
      </c>
      <c r="M959" s="62"/>
    </row>
    <row r="960" spans="1:13" ht="15.75" x14ac:dyDescent="0.25">
      <c r="A960" s="98">
        <f>IF(F960&lt;&gt;"",1+MAX($A$26:A959),"")</f>
        <v>821</v>
      </c>
      <c r="B960" s="76"/>
      <c r="C960" s="84" t="s">
        <v>346</v>
      </c>
      <c r="D960" s="85">
        <v>35</v>
      </c>
      <c r="E960" s="89">
        <v>0</v>
      </c>
      <c r="F960" s="142">
        <f t="shared" si="115"/>
        <v>35</v>
      </c>
      <c r="G960" s="43" t="s">
        <v>66</v>
      </c>
      <c r="H960" s="43"/>
      <c r="I960" s="43"/>
      <c r="J960" s="43"/>
      <c r="K960" s="159"/>
      <c r="L960" s="145">
        <f t="shared" si="116"/>
        <v>0</v>
      </c>
      <c r="M960" s="62"/>
    </row>
    <row r="961" spans="1:13" ht="15.75" x14ac:dyDescent="0.25">
      <c r="A961" s="98">
        <f>IF(F961&lt;&gt;"",1+MAX($A$26:A960),"")</f>
        <v>822</v>
      </c>
      <c r="B961" s="76"/>
      <c r="C961" s="84" t="s">
        <v>347</v>
      </c>
      <c r="D961" s="85">
        <v>140</v>
      </c>
      <c r="E961" s="89">
        <v>0</v>
      </c>
      <c r="F961" s="142">
        <f t="shared" si="115"/>
        <v>140</v>
      </c>
      <c r="G961" s="43" t="s">
        <v>66</v>
      </c>
      <c r="H961" s="43"/>
      <c r="I961" s="43"/>
      <c r="J961" s="43"/>
      <c r="K961" s="159"/>
      <c r="L961" s="145">
        <f t="shared" si="116"/>
        <v>0</v>
      </c>
      <c r="M961" s="62"/>
    </row>
    <row r="962" spans="1:13" ht="15.75" x14ac:dyDescent="0.25">
      <c r="A962" s="98">
        <f>IF(F962&lt;&gt;"",1+MAX($A$26:A961),"")</f>
        <v>823</v>
      </c>
      <c r="B962" s="76"/>
      <c r="C962" s="84" t="s">
        <v>348</v>
      </c>
      <c r="D962" s="85">
        <v>66</v>
      </c>
      <c r="E962" s="89">
        <v>0</v>
      </c>
      <c r="F962" s="142">
        <f t="shared" si="115"/>
        <v>66</v>
      </c>
      <c r="G962" s="43" t="s">
        <v>66</v>
      </c>
      <c r="H962" s="43"/>
      <c r="I962" s="43"/>
      <c r="J962" s="43"/>
      <c r="K962" s="159"/>
      <c r="L962" s="145">
        <f t="shared" si="116"/>
        <v>0</v>
      </c>
      <c r="M962" s="62"/>
    </row>
    <row r="963" spans="1:13" ht="15.75" x14ac:dyDescent="0.25">
      <c r="A963" s="98">
        <f>IF(F963&lt;&gt;"",1+MAX($A$26:A962),"")</f>
        <v>824</v>
      </c>
      <c r="B963" s="76"/>
      <c r="C963" s="84" t="s">
        <v>349</v>
      </c>
      <c r="D963" s="85">
        <v>19</v>
      </c>
      <c r="E963" s="89">
        <v>0</v>
      </c>
      <c r="F963" s="142">
        <f t="shared" si="115"/>
        <v>19</v>
      </c>
      <c r="G963" s="43" t="s">
        <v>66</v>
      </c>
      <c r="H963" s="43"/>
      <c r="I963" s="43"/>
      <c r="J963" s="43"/>
      <c r="K963" s="159"/>
      <c r="L963" s="145">
        <f t="shared" si="116"/>
        <v>0</v>
      </c>
      <c r="M963" s="62"/>
    </row>
    <row r="964" spans="1:13" ht="15.75" x14ac:dyDescent="0.25">
      <c r="A964" s="98">
        <f>IF(F964&lt;&gt;"",1+MAX($A$26:A963),"")</f>
        <v>825</v>
      </c>
      <c r="B964" s="76"/>
      <c r="C964" s="84" t="s">
        <v>350</v>
      </c>
      <c r="D964" s="85">
        <v>6</v>
      </c>
      <c r="E964" s="89">
        <v>0</v>
      </c>
      <c r="F964" s="142">
        <f t="shared" si="115"/>
        <v>6</v>
      </c>
      <c r="G964" s="43" t="s">
        <v>66</v>
      </c>
      <c r="H964" s="43"/>
      <c r="I964" s="43"/>
      <c r="J964" s="43"/>
      <c r="K964" s="159"/>
      <c r="L964" s="145">
        <f t="shared" si="116"/>
        <v>0</v>
      </c>
      <c r="M964" s="62"/>
    </row>
    <row r="965" spans="1:13" ht="15.75" x14ac:dyDescent="0.25">
      <c r="A965" s="98">
        <f>IF(F965&lt;&gt;"",1+MAX($A$26:A964),"")</f>
        <v>826</v>
      </c>
      <c r="B965" s="76"/>
      <c r="C965" s="84" t="s">
        <v>351</v>
      </c>
      <c r="D965" s="85">
        <v>4</v>
      </c>
      <c r="E965" s="89">
        <v>0</v>
      </c>
      <c r="F965" s="142">
        <f t="shared" si="115"/>
        <v>4</v>
      </c>
      <c r="G965" s="43" t="s">
        <v>66</v>
      </c>
      <c r="H965" s="43"/>
      <c r="I965" s="43"/>
      <c r="J965" s="43"/>
      <c r="K965" s="159"/>
      <c r="L965" s="145">
        <f t="shared" si="116"/>
        <v>0</v>
      </c>
      <c r="M965" s="62"/>
    </row>
    <row r="966" spans="1:13" ht="15.75" x14ac:dyDescent="0.25">
      <c r="A966" s="98">
        <f>IF(F966&lt;&gt;"",1+MAX($A$26:A965),"")</f>
        <v>827</v>
      </c>
      <c r="B966" s="76"/>
      <c r="C966" s="84" t="s">
        <v>352</v>
      </c>
      <c r="D966" s="85">
        <v>2</v>
      </c>
      <c r="E966" s="89">
        <v>0</v>
      </c>
      <c r="F966" s="142">
        <f t="shared" si="115"/>
        <v>2</v>
      </c>
      <c r="G966" s="43" t="s">
        <v>66</v>
      </c>
      <c r="H966" s="43"/>
      <c r="I966" s="43"/>
      <c r="J966" s="43"/>
      <c r="K966" s="159"/>
      <c r="L966" s="145">
        <f t="shared" si="116"/>
        <v>0</v>
      </c>
      <c r="M966" s="62"/>
    </row>
    <row r="967" spans="1:13" ht="15.75" x14ac:dyDescent="0.25">
      <c r="A967" s="98">
        <f>IF(F967&lt;&gt;"",1+MAX($A$26:A966),"")</f>
        <v>828</v>
      </c>
      <c r="B967" s="76"/>
      <c r="C967" s="84" t="s">
        <v>353</v>
      </c>
      <c r="D967" s="85">
        <v>3</v>
      </c>
      <c r="E967" s="89">
        <v>0</v>
      </c>
      <c r="F967" s="142">
        <f t="shared" si="115"/>
        <v>3</v>
      </c>
      <c r="G967" s="43" t="s">
        <v>66</v>
      </c>
      <c r="H967" s="43"/>
      <c r="I967" s="43"/>
      <c r="J967" s="43"/>
      <c r="K967" s="159"/>
      <c r="L967" s="145">
        <f t="shared" si="116"/>
        <v>0</v>
      </c>
      <c r="M967" s="62"/>
    </row>
    <row r="968" spans="1:13" ht="15.75" x14ac:dyDescent="0.25">
      <c r="A968" s="98">
        <f>IF(F968&lt;&gt;"",1+MAX($A$26:A967),"")</f>
        <v>829</v>
      </c>
      <c r="B968" s="76"/>
      <c r="C968" s="84" t="s">
        <v>354</v>
      </c>
      <c r="D968" s="85">
        <v>3</v>
      </c>
      <c r="E968" s="89">
        <v>0</v>
      </c>
      <c r="F968" s="142">
        <f t="shared" si="115"/>
        <v>3</v>
      </c>
      <c r="G968" s="43" t="s">
        <v>66</v>
      </c>
      <c r="H968" s="43"/>
      <c r="I968" s="43"/>
      <c r="J968" s="43"/>
      <c r="K968" s="159"/>
      <c r="L968" s="145">
        <f t="shared" si="116"/>
        <v>0</v>
      </c>
      <c r="M968" s="62"/>
    </row>
    <row r="969" spans="1:13" ht="15.75" x14ac:dyDescent="0.25">
      <c r="A969" s="98">
        <f>IF(F969&lt;&gt;"",1+MAX($A$26:A968),"")</f>
        <v>830</v>
      </c>
      <c r="B969" s="76"/>
      <c r="C969" s="84" t="s">
        <v>355</v>
      </c>
      <c r="D969" s="85">
        <v>103</v>
      </c>
      <c r="E969" s="89">
        <v>0</v>
      </c>
      <c r="F969" s="142">
        <f t="shared" si="115"/>
        <v>103</v>
      </c>
      <c r="G969" s="43" t="s">
        <v>66</v>
      </c>
      <c r="H969" s="43"/>
      <c r="I969" s="43"/>
      <c r="J969" s="43"/>
      <c r="K969" s="159"/>
      <c r="L969" s="145">
        <f t="shared" si="116"/>
        <v>0</v>
      </c>
      <c r="M969" s="62"/>
    </row>
    <row r="970" spans="1:13" ht="15.75" x14ac:dyDescent="0.25">
      <c r="A970" s="98">
        <f>IF(F970&lt;&gt;"",1+MAX($A$26:A969),"")</f>
        <v>831</v>
      </c>
      <c r="B970" s="76"/>
      <c r="C970" s="84" t="s">
        <v>356</v>
      </c>
      <c r="D970" s="85">
        <f>114+400</f>
        <v>514</v>
      </c>
      <c r="E970" s="89">
        <v>0</v>
      </c>
      <c r="F970" s="142">
        <f t="shared" si="115"/>
        <v>514</v>
      </c>
      <c r="G970" s="43" t="s">
        <v>66</v>
      </c>
      <c r="H970" s="43"/>
      <c r="I970" s="43"/>
      <c r="J970" s="43"/>
      <c r="K970" s="159"/>
      <c r="L970" s="145">
        <f t="shared" si="116"/>
        <v>0</v>
      </c>
      <c r="M970" s="62"/>
    </row>
    <row r="971" spans="1:13" ht="15.75" x14ac:dyDescent="0.25">
      <c r="A971" s="98">
        <f>IF(F971&lt;&gt;"",1+MAX($A$26:A970),"")</f>
        <v>832</v>
      </c>
      <c r="B971" s="76"/>
      <c r="C971" s="84" t="s">
        <v>357</v>
      </c>
      <c r="D971" s="85">
        <v>13</v>
      </c>
      <c r="E971" s="89">
        <v>0</v>
      </c>
      <c r="F971" s="142">
        <f t="shared" si="115"/>
        <v>13</v>
      </c>
      <c r="G971" s="43" t="s">
        <v>66</v>
      </c>
      <c r="H971" s="43"/>
      <c r="I971" s="43"/>
      <c r="J971" s="43"/>
      <c r="K971" s="159"/>
      <c r="L971" s="145">
        <f t="shared" si="116"/>
        <v>0</v>
      </c>
      <c r="M971" s="62"/>
    </row>
    <row r="972" spans="1:13" ht="15.75" x14ac:dyDescent="0.25">
      <c r="A972" s="98">
        <f>IF(F972&lt;&gt;"",1+MAX($A$26:A971),"")</f>
        <v>833</v>
      </c>
      <c r="B972" s="76"/>
      <c r="C972" s="84" t="s">
        <v>349</v>
      </c>
      <c r="D972" s="85">
        <v>8</v>
      </c>
      <c r="E972" s="89">
        <v>0</v>
      </c>
      <c r="F972" s="142">
        <f t="shared" si="115"/>
        <v>8</v>
      </c>
      <c r="G972" s="43" t="s">
        <v>66</v>
      </c>
      <c r="H972" s="43"/>
      <c r="I972" s="43"/>
      <c r="J972" s="43"/>
      <c r="K972" s="159"/>
      <c r="L972" s="145">
        <f t="shared" si="116"/>
        <v>0</v>
      </c>
      <c r="M972" s="62"/>
    </row>
    <row r="973" spans="1:13" ht="15.75" x14ac:dyDescent="0.25">
      <c r="A973" s="98">
        <f>IF(F973&lt;&gt;"",1+MAX($A$26:A972),"")</f>
        <v>834</v>
      </c>
      <c r="C973" s="146" t="s">
        <v>358</v>
      </c>
      <c r="D973" s="85">
        <v>10</v>
      </c>
      <c r="E973" s="89">
        <v>0</v>
      </c>
      <c r="F973" s="142">
        <f t="shared" si="115"/>
        <v>10</v>
      </c>
      <c r="G973" s="43" t="s">
        <v>66</v>
      </c>
      <c r="H973" s="43"/>
      <c r="I973" s="43"/>
      <c r="J973" s="43"/>
      <c r="L973" s="145">
        <f t="shared" si="116"/>
        <v>0</v>
      </c>
    </row>
    <row r="974" spans="1:13" ht="15.75" x14ac:dyDescent="0.25">
      <c r="A974" s="98"/>
      <c r="B974" s="110"/>
      <c r="D974" s="99"/>
      <c r="E974" s="114"/>
      <c r="F974" s="99"/>
      <c r="G974" s="115"/>
      <c r="H974" s="115"/>
      <c r="I974" s="115"/>
      <c r="J974" s="115"/>
      <c r="K974" s="162"/>
      <c r="L974" s="101"/>
      <c r="M974" s="113"/>
    </row>
    <row r="975" spans="1:13" x14ac:dyDescent="0.2">
      <c r="A975" s="56"/>
      <c r="B975" s="45"/>
      <c r="C975" s="116" t="s">
        <v>84</v>
      </c>
      <c r="D975" s="99"/>
      <c r="E975" s="38"/>
      <c r="F975" s="99"/>
      <c r="G975" s="115"/>
      <c r="H975" s="115"/>
      <c r="I975" s="115"/>
      <c r="J975" s="115"/>
      <c r="K975" s="159"/>
      <c r="L975" s="77"/>
      <c r="M975" s="62"/>
    </row>
    <row r="976" spans="1:13" ht="15.75" x14ac:dyDescent="0.25">
      <c r="A976" s="98">
        <f>IF(F976&lt;&gt;"",1+MAX($A$26:A975),"")</f>
        <v>835</v>
      </c>
      <c r="B976" s="76"/>
      <c r="C976" s="84" t="s">
        <v>359</v>
      </c>
      <c r="D976" s="85">
        <v>61</v>
      </c>
      <c r="E976" s="89">
        <v>0</v>
      </c>
      <c r="F976" s="142">
        <f t="shared" ref="F976:F1012" si="117">D976*(1+E976)</f>
        <v>61</v>
      </c>
      <c r="G976" s="43" t="s">
        <v>66</v>
      </c>
      <c r="H976" s="43"/>
      <c r="I976" s="43"/>
      <c r="J976" s="43"/>
      <c r="K976" s="159"/>
      <c r="L976" s="145">
        <f t="shared" ref="L976:L1012" si="118">F976*K976</f>
        <v>0</v>
      </c>
      <c r="M976" s="62"/>
    </row>
    <row r="977" spans="1:13" ht="15.75" x14ac:dyDescent="0.25">
      <c r="A977" s="98">
        <f>IF(F977&lt;&gt;"",1+MAX($A$26:A976),"")</f>
        <v>836</v>
      </c>
      <c r="B977" s="76"/>
      <c r="C977" s="84" t="s">
        <v>360</v>
      </c>
      <c r="D977" s="85">
        <v>1070</v>
      </c>
      <c r="E977" s="89">
        <v>0</v>
      </c>
      <c r="F977" s="142">
        <f t="shared" si="117"/>
        <v>1070</v>
      </c>
      <c r="G977" s="43" t="s">
        <v>66</v>
      </c>
      <c r="H977" s="43"/>
      <c r="I977" s="43"/>
      <c r="J977" s="43"/>
      <c r="K977" s="159"/>
      <c r="L977" s="145">
        <f t="shared" si="118"/>
        <v>0</v>
      </c>
      <c r="M977" s="62"/>
    </row>
    <row r="978" spans="1:13" ht="15.75" x14ac:dyDescent="0.25">
      <c r="A978" s="98">
        <f>IF(F978&lt;&gt;"",1+MAX($A$26:A977),"")</f>
        <v>837</v>
      </c>
      <c r="B978" s="76"/>
      <c r="C978" s="84" t="s">
        <v>361</v>
      </c>
      <c r="D978" s="85">
        <v>80</v>
      </c>
      <c r="E978" s="89">
        <v>0</v>
      </c>
      <c r="F978" s="142">
        <f t="shared" si="117"/>
        <v>80</v>
      </c>
      <c r="G978" s="43" t="s">
        <v>66</v>
      </c>
      <c r="H978" s="43"/>
      <c r="I978" s="43"/>
      <c r="J978" s="43"/>
      <c r="K978" s="159"/>
      <c r="L978" s="145">
        <f t="shared" si="118"/>
        <v>0</v>
      </c>
      <c r="M978" s="62"/>
    </row>
    <row r="979" spans="1:13" ht="15.75" x14ac:dyDescent="0.25">
      <c r="A979" s="98">
        <f>IF(F979&lt;&gt;"",1+MAX($A$26:A978),"")</f>
        <v>838</v>
      </c>
      <c r="B979" s="76"/>
      <c r="C979" s="84" t="s">
        <v>362</v>
      </c>
      <c r="D979" s="85">
        <v>2260</v>
      </c>
      <c r="E979" s="89">
        <v>0</v>
      </c>
      <c r="F979" s="142">
        <f t="shared" si="117"/>
        <v>2260</v>
      </c>
      <c r="G979" s="43" t="s">
        <v>66</v>
      </c>
      <c r="H979" s="43"/>
      <c r="I979" s="43"/>
      <c r="J979" s="43"/>
      <c r="K979" s="159"/>
      <c r="L979" s="145">
        <f t="shared" si="118"/>
        <v>0</v>
      </c>
      <c r="M979" s="62"/>
    </row>
    <row r="980" spans="1:13" ht="15.75" x14ac:dyDescent="0.25">
      <c r="A980" s="98">
        <f>IF(F980&lt;&gt;"",1+MAX($A$26:A979),"")</f>
        <v>839</v>
      </c>
      <c r="B980" s="76"/>
      <c r="C980" s="84" t="s">
        <v>363</v>
      </c>
      <c r="D980" s="85">
        <v>460</v>
      </c>
      <c r="E980" s="89">
        <v>0</v>
      </c>
      <c r="F980" s="142">
        <f t="shared" si="117"/>
        <v>460</v>
      </c>
      <c r="G980" s="43" t="s">
        <v>66</v>
      </c>
      <c r="H980" s="43"/>
      <c r="I980" s="43"/>
      <c r="J980" s="43"/>
      <c r="K980" s="159"/>
      <c r="L980" s="145">
        <f t="shared" si="118"/>
        <v>0</v>
      </c>
      <c r="M980" s="62"/>
    </row>
    <row r="981" spans="1:13" ht="15.75" x14ac:dyDescent="0.25">
      <c r="A981" s="98">
        <f>IF(F981&lt;&gt;"",1+MAX($A$26:A980),"")</f>
        <v>840</v>
      </c>
      <c r="B981" s="76"/>
      <c r="C981" s="84" t="s">
        <v>364</v>
      </c>
      <c r="D981" s="85">
        <v>290</v>
      </c>
      <c r="E981" s="89">
        <v>0</v>
      </c>
      <c r="F981" s="142">
        <f t="shared" si="117"/>
        <v>290</v>
      </c>
      <c r="G981" s="43" t="s">
        <v>66</v>
      </c>
      <c r="H981" s="43"/>
      <c r="I981" s="43"/>
      <c r="J981" s="43"/>
      <c r="K981" s="159"/>
      <c r="L981" s="145">
        <f t="shared" si="118"/>
        <v>0</v>
      </c>
      <c r="M981" s="62"/>
    </row>
    <row r="982" spans="1:13" ht="15.75" x14ac:dyDescent="0.25">
      <c r="A982" s="98">
        <f>IF(F982&lt;&gt;"",1+MAX($A$26:A981),"")</f>
        <v>841</v>
      </c>
      <c r="B982" s="76"/>
      <c r="C982" s="84" t="s">
        <v>365</v>
      </c>
      <c r="D982" s="85">
        <v>260</v>
      </c>
      <c r="E982" s="89">
        <v>0</v>
      </c>
      <c r="F982" s="142">
        <f t="shared" si="117"/>
        <v>260</v>
      </c>
      <c r="G982" s="43" t="s">
        <v>66</v>
      </c>
      <c r="H982" s="43"/>
      <c r="I982" s="43"/>
      <c r="J982" s="43"/>
      <c r="K982" s="159"/>
      <c r="L982" s="145">
        <f t="shared" si="118"/>
        <v>0</v>
      </c>
      <c r="M982" s="62"/>
    </row>
    <row r="983" spans="1:13" ht="15.75" x14ac:dyDescent="0.25">
      <c r="A983" s="98">
        <f>IF(F983&lt;&gt;"",1+MAX($A$26:A982),"")</f>
        <v>842</v>
      </c>
      <c r="B983" s="76"/>
      <c r="C983" s="84" t="s">
        <v>366</v>
      </c>
      <c r="D983" s="85">
        <v>140</v>
      </c>
      <c r="E983" s="89">
        <v>0</v>
      </c>
      <c r="F983" s="142">
        <f t="shared" si="117"/>
        <v>140</v>
      </c>
      <c r="G983" s="43" t="s">
        <v>66</v>
      </c>
      <c r="H983" s="43"/>
      <c r="I983" s="43"/>
      <c r="J983" s="43"/>
      <c r="K983" s="159"/>
      <c r="L983" s="145">
        <f t="shared" si="118"/>
        <v>0</v>
      </c>
      <c r="M983" s="62"/>
    </row>
    <row r="984" spans="1:13" ht="15.75" x14ac:dyDescent="0.25">
      <c r="A984" s="98">
        <f>IF(F984&lt;&gt;"",1+MAX($A$26:A983),"")</f>
        <v>843</v>
      </c>
      <c r="B984" s="76"/>
      <c r="C984" s="84" t="s">
        <v>367</v>
      </c>
      <c r="D984" s="85">
        <v>280</v>
      </c>
      <c r="E984" s="89">
        <v>0</v>
      </c>
      <c r="F984" s="142">
        <f t="shared" si="117"/>
        <v>280</v>
      </c>
      <c r="G984" s="43" t="s">
        <v>66</v>
      </c>
      <c r="H984" s="43"/>
      <c r="I984" s="43"/>
      <c r="J984" s="43"/>
      <c r="K984" s="159"/>
      <c r="L984" s="145">
        <f t="shared" si="118"/>
        <v>0</v>
      </c>
      <c r="M984" s="62"/>
    </row>
    <row r="985" spans="1:13" ht="30" x14ac:dyDescent="0.25">
      <c r="A985" s="98">
        <f>IF(F985&lt;&gt;"",1+MAX($A$26:A984),"")</f>
        <v>844</v>
      </c>
      <c r="B985" s="76"/>
      <c r="C985" s="84" t="s">
        <v>368</v>
      </c>
      <c r="D985" s="85">
        <v>10</v>
      </c>
      <c r="E985" s="89">
        <v>0</v>
      </c>
      <c r="F985" s="142">
        <f t="shared" si="117"/>
        <v>10</v>
      </c>
      <c r="G985" s="43" t="s">
        <v>66</v>
      </c>
      <c r="H985" s="43"/>
      <c r="I985" s="43"/>
      <c r="J985" s="43"/>
      <c r="K985" s="159"/>
      <c r="L985" s="145">
        <f t="shared" si="118"/>
        <v>0</v>
      </c>
      <c r="M985" s="62"/>
    </row>
    <row r="986" spans="1:13" ht="15.75" x14ac:dyDescent="0.25">
      <c r="A986" s="98">
        <f>IF(F986&lt;&gt;"",1+MAX($A$26:A985),"")</f>
        <v>845</v>
      </c>
      <c r="B986" s="76"/>
      <c r="C986" s="84" t="s">
        <v>369</v>
      </c>
      <c r="D986" s="85">
        <v>10</v>
      </c>
      <c r="E986" s="89">
        <v>0</v>
      </c>
      <c r="F986" s="142">
        <f t="shared" si="117"/>
        <v>10</v>
      </c>
      <c r="G986" s="43" t="s">
        <v>66</v>
      </c>
      <c r="H986" s="43"/>
      <c r="I986" s="43"/>
      <c r="J986" s="43"/>
      <c r="K986" s="159"/>
      <c r="L986" s="145">
        <f t="shared" si="118"/>
        <v>0</v>
      </c>
      <c r="M986" s="62"/>
    </row>
    <row r="987" spans="1:13" ht="15.75" x14ac:dyDescent="0.25">
      <c r="A987" s="98">
        <f>IF(F987&lt;&gt;"",1+MAX($A$26:A986),"")</f>
        <v>846</v>
      </c>
      <c r="B987" s="76"/>
      <c r="C987" s="84" t="s">
        <v>370</v>
      </c>
      <c r="D987" s="85">
        <v>2560</v>
      </c>
      <c r="E987" s="89">
        <v>0</v>
      </c>
      <c r="F987" s="142">
        <f t="shared" si="117"/>
        <v>2560</v>
      </c>
      <c r="G987" s="43" t="s">
        <v>66</v>
      </c>
      <c r="H987" s="43"/>
      <c r="I987" s="43"/>
      <c r="J987" s="43"/>
      <c r="K987" s="159"/>
      <c r="L987" s="145">
        <f t="shared" si="118"/>
        <v>0</v>
      </c>
      <c r="M987" s="62"/>
    </row>
    <row r="988" spans="1:13" ht="15.75" x14ac:dyDescent="0.25">
      <c r="A988" s="98">
        <f>IF(F988&lt;&gt;"",1+MAX($A$26:A987),"")</f>
        <v>847</v>
      </c>
      <c r="B988" s="76"/>
      <c r="C988" s="84" t="s">
        <v>371</v>
      </c>
      <c r="D988" s="85">
        <v>290</v>
      </c>
      <c r="E988" s="89">
        <v>0</v>
      </c>
      <c r="F988" s="142">
        <f t="shared" si="117"/>
        <v>290</v>
      </c>
      <c r="G988" s="43" t="s">
        <v>66</v>
      </c>
      <c r="H988" s="43"/>
      <c r="I988" s="43"/>
      <c r="J988" s="43"/>
      <c r="K988" s="159"/>
      <c r="L988" s="145">
        <f t="shared" si="118"/>
        <v>0</v>
      </c>
      <c r="M988" s="62"/>
    </row>
    <row r="989" spans="1:13" ht="15.75" x14ac:dyDescent="0.25">
      <c r="A989" s="98">
        <f>IF(F989&lt;&gt;"",1+MAX($A$26:A988),"")</f>
        <v>848</v>
      </c>
      <c r="B989" s="76"/>
      <c r="C989" s="84" t="s">
        <v>372</v>
      </c>
      <c r="D989" s="85">
        <v>190</v>
      </c>
      <c r="E989" s="89">
        <v>0</v>
      </c>
      <c r="F989" s="142">
        <f t="shared" si="117"/>
        <v>190</v>
      </c>
      <c r="G989" s="43" t="s">
        <v>66</v>
      </c>
      <c r="H989" s="43"/>
      <c r="I989" s="43"/>
      <c r="J989" s="43"/>
      <c r="K989" s="159"/>
      <c r="L989" s="145">
        <f t="shared" si="118"/>
        <v>0</v>
      </c>
      <c r="M989" s="62"/>
    </row>
    <row r="990" spans="1:13" s="176" customFormat="1" ht="15.75" x14ac:dyDescent="0.25">
      <c r="A990" s="167">
        <f>IF(F990&lt;&gt;"",1+MAX($A$26:A989),"")</f>
        <v>849</v>
      </c>
      <c r="B990" s="168"/>
      <c r="C990" s="169" t="s">
        <v>373</v>
      </c>
      <c r="D990" s="143">
        <v>280</v>
      </c>
      <c r="E990" s="170">
        <v>0</v>
      </c>
      <c r="F990" s="171">
        <f t="shared" si="117"/>
        <v>280</v>
      </c>
      <c r="G990" s="172" t="s">
        <v>66</v>
      </c>
      <c r="H990" s="172"/>
      <c r="I990" s="172"/>
      <c r="J990" s="172"/>
      <c r="K990" s="173"/>
      <c r="L990" s="174">
        <f t="shared" si="118"/>
        <v>0</v>
      </c>
      <c r="M990" s="175"/>
    </row>
    <row r="991" spans="1:13" ht="15.75" x14ac:dyDescent="0.25">
      <c r="A991" s="98">
        <f>IF(F991&lt;&gt;"",1+MAX($A$26:A990),"")</f>
        <v>850</v>
      </c>
      <c r="B991" s="76"/>
      <c r="C991" s="84" t="s">
        <v>374</v>
      </c>
      <c r="D991" s="85">
        <v>590</v>
      </c>
      <c r="E991" s="89">
        <v>0</v>
      </c>
      <c r="F991" s="142">
        <f t="shared" si="117"/>
        <v>590</v>
      </c>
      <c r="G991" s="43" t="s">
        <v>66</v>
      </c>
      <c r="H991" s="43"/>
      <c r="I991" s="43"/>
      <c r="J991" s="43"/>
      <c r="K991" s="159"/>
      <c r="L991" s="145">
        <f t="shared" si="118"/>
        <v>0</v>
      </c>
      <c r="M991" s="62"/>
    </row>
    <row r="992" spans="1:13" ht="15.75" x14ac:dyDescent="0.25">
      <c r="A992" s="98">
        <f>IF(F992&lt;&gt;"",1+MAX($A$26:A991),"")</f>
        <v>851</v>
      </c>
      <c r="B992" s="76"/>
      <c r="C992" s="84" t="s">
        <v>375</v>
      </c>
      <c r="D992" s="85">
        <v>100</v>
      </c>
      <c r="E992" s="89">
        <v>0</v>
      </c>
      <c r="F992" s="142">
        <f t="shared" si="117"/>
        <v>100</v>
      </c>
      <c r="G992" s="43" t="s">
        <v>66</v>
      </c>
      <c r="H992" s="43"/>
      <c r="I992" s="43"/>
      <c r="J992" s="43"/>
      <c r="K992" s="159"/>
      <c r="L992" s="145">
        <f t="shared" si="118"/>
        <v>0</v>
      </c>
      <c r="M992" s="62"/>
    </row>
    <row r="993" spans="1:13" ht="15.75" x14ac:dyDescent="0.25">
      <c r="A993" s="98">
        <f>IF(F993&lt;&gt;"",1+MAX($A$26:A992),"")</f>
        <v>852</v>
      </c>
      <c r="B993" s="76"/>
      <c r="C993" s="84" t="s">
        <v>376</v>
      </c>
      <c r="D993" s="85">
        <v>1030</v>
      </c>
      <c r="E993" s="89">
        <v>0</v>
      </c>
      <c r="F993" s="142">
        <f t="shared" si="117"/>
        <v>1030</v>
      </c>
      <c r="G993" s="43" t="s">
        <v>66</v>
      </c>
      <c r="H993" s="43"/>
      <c r="I993" s="43"/>
      <c r="J993" s="43"/>
      <c r="K993" s="159"/>
      <c r="L993" s="145">
        <f t="shared" si="118"/>
        <v>0</v>
      </c>
      <c r="M993" s="62"/>
    </row>
    <row r="994" spans="1:13" ht="15.75" x14ac:dyDescent="0.25">
      <c r="A994" s="98">
        <f>IF(F994&lt;&gt;"",1+MAX($A$26:A993),"")</f>
        <v>853</v>
      </c>
      <c r="B994" s="76"/>
      <c r="C994" s="84" t="s">
        <v>377</v>
      </c>
      <c r="D994" s="85">
        <v>5</v>
      </c>
      <c r="E994" s="89">
        <v>0</v>
      </c>
      <c r="F994" s="142">
        <f t="shared" si="117"/>
        <v>5</v>
      </c>
      <c r="G994" s="43" t="s">
        <v>66</v>
      </c>
      <c r="H994" s="43"/>
      <c r="I994" s="43"/>
      <c r="J994" s="43"/>
      <c r="K994" s="159"/>
      <c r="L994" s="145">
        <f t="shared" si="118"/>
        <v>0</v>
      </c>
      <c r="M994" s="62"/>
    </row>
    <row r="995" spans="1:13" ht="15.75" x14ac:dyDescent="0.25">
      <c r="A995" s="98">
        <f>IF(F995&lt;&gt;"",1+MAX($A$26:A994),"")</f>
        <v>854</v>
      </c>
      <c r="B995" s="76"/>
      <c r="C995" s="84" t="s">
        <v>378</v>
      </c>
      <c r="D995" s="85">
        <v>3</v>
      </c>
      <c r="E995" s="89">
        <v>0</v>
      </c>
      <c r="F995" s="142">
        <f t="shared" si="117"/>
        <v>3</v>
      </c>
      <c r="G995" s="43" t="s">
        <v>66</v>
      </c>
      <c r="H995" s="43"/>
      <c r="I995" s="43"/>
      <c r="J995" s="43"/>
      <c r="K995" s="159"/>
      <c r="L995" s="145">
        <f t="shared" si="118"/>
        <v>0</v>
      </c>
      <c r="M995" s="62"/>
    </row>
    <row r="996" spans="1:13" ht="15.75" x14ac:dyDescent="0.25">
      <c r="A996" s="98">
        <f>IF(F996&lt;&gt;"",1+MAX($A$26:A995),"")</f>
        <v>855</v>
      </c>
      <c r="B996" s="76"/>
      <c r="C996" s="84" t="s">
        <v>379</v>
      </c>
      <c r="D996" s="85">
        <v>22</v>
      </c>
      <c r="E996" s="89">
        <v>0</v>
      </c>
      <c r="F996" s="142">
        <f t="shared" si="117"/>
        <v>22</v>
      </c>
      <c r="G996" s="43" t="s">
        <v>66</v>
      </c>
      <c r="H996" s="43"/>
      <c r="I996" s="43"/>
      <c r="J996" s="43"/>
      <c r="K996" s="159"/>
      <c r="L996" s="145">
        <f t="shared" si="118"/>
        <v>0</v>
      </c>
      <c r="M996" s="62"/>
    </row>
    <row r="997" spans="1:13" ht="15.75" x14ac:dyDescent="0.25">
      <c r="A997" s="98">
        <f>IF(F997&lt;&gt;"",1+MAX($A$26:A996),"")</f>
        <v>856</v>
      </c>
      <c r="B997" s="76"/>
      <c r="C997" s="84" t="s">
        <v>380</v>
      </c>
      <c r="D997" s="85">
        <v>5</v>
      </c>
      <c r="E997" s="89">
        <v>0</v>
      </c>
      <c r="F997" s="142">
        <f t="shared" si="117"/>
        <v>5</v>
      </c>
      <c r="G997" s="43" t="s">
        <v>66</v>
      </c>
      <c r="H997" s="43"/>
      <c r="I997" s="43"/>
      <c r="J997" s="43"/>
      <c r="K997" s="159"/>
      <c r="L997" s="145">
        <f t="shared" si="118"/>
        <v>0</v>
      </c>
      <c r="M997" s="62"/>
    </row>
    <row r="998" spans="1:13" ht="15.75" x14ac:dyDescent="0.25">
      <c r="A998" s="98">
        <f>IF(F998&lt;&gt;"",1+MAX($A$26:A997),"")</f>
        <v>857</v>
      </c>
      <c r="B998" s="76"/>
      <c r="C998" s="84" t="s">
        <v>381</v>
      </c>
      <c r="D998" s="85">
        <v>21</v>
      </c>
      <c r="E998" s="89">
        <v>0</v>
      </c>
      <c r="F998" s="142">
        <f t="shared" si="117"/>
        <v>21</v>
      </c>
      <c r="G998" s="43" t="s">
        <v>66</v>
      </c>
      <c r="H998" s="43"/>
      <c r="I998" s="43"/>
      <c r="J998" s="43"/>
      <c r="K998" s="159"/>
      <c r="L998" s="145">
        <f t="shared" si="118"/>
        <v>0</v>
      </c>
      <c r="M998" s="62"/>
    </row>
    <row r="999" spans="1:13" ht="15.75" x14ac:dyDescent="0.25">
      <c r="A999" s="98">
        <f>IF(F999&lt;&gt;"",1+MAX($A$26:A998),"")</f>
        <v>858</v>
      </c>
      <c r="B999" s="76"/>
      <c r="C999" s="84" t="s">
        <v>382</v>
      </c>
      <c r="D999" s="85">
        <v>15</v>
      </c>
      <c r="E999" s="89">
        <v>0</v>
      </c>
      <c r="F999" s="142">
        <f t="shared" si="117"/>
        <v>15</v>
      </c>
      <c r="G999" s="43" t="s">
        <v>66</v>
      </c>
      <c r="H999" s="43"/>
      <c r="I999" s="43"/>
      <c r="J999" s="43"/>
      <c r="K999" s="159"/>
      <c r="L999" s="145">
        <f t="shared" si="118"/>
        <v>0</v>
      </c>
      <c r="M999" s="62"/>
    </row>
    <row r="1000" spans="1:13" ht="15.75" x14ac:dyDescent="0.25">
      <c r="A1000" s="98">
        <f>IF(F1000&lt;&gt;"",1+MAX($A$26:A999),"")</f>
        <v>859</v>
      </c>
      <c r="B1000" s="76"/>
      <c r="C1000" s="84" t="s">
        <v>383</v>
      </c>
      <c r="D1000" s="85">
        <v>1</v>
      </c>
      <c r="E1000" s="89">
        <v>0</v>
      </c>
      <c r="F1000" s="142">
        <f t="shared" si="117"/>
        <v>1</v>
      </c>
      <c r="G1000" s="43" t="s">
        <v>66</v>
      </c>
      <c r="H1000" s="43"/>
      <c r="I1000" s="43"/>
      <c r="J1000" s="43"/>
      <c r="K1000" s="159"/>
      <c r="L1000" s="145">
        <f t="shared" si="118"/>
        <v>0</v>
      </c>
      <c r="M1000" s="62"/>
    </row>
    <row r="1001" spans="1:13" ht="15.75" x14ac:dyDescent="0.25">
      <c r="A1001" s="98">
        <f>IF(F1001&lt;&gt;"",1+MAX($A$26:A1000),"")</f>
        <v>860</v>
      </c>
      <c r="B1001" s="76"/>
      <c r="C1001" s="84" t="s">
        <v>384</v>
      </c>
      <c r="D1001" s="85">
        <v>33</v>
      </c>
      <c r="E1001" s="89">
        <v>0</v>
      </c>
      <c r="F1001" s="142">
        <f t="shared" si="117"/>
        <v>33</v>
      </c>
      <c r="G1001" s="43" t="s">
        <v>66</v>
      </c>
      <c r="H1001" s="43"/>
      <c r="I1001" s="43"/>
      <c r="J1001" s="43"/>
      <c r="K1001" s="159"/>
      <c r="L1001" s="145">
        <f t="shared" si="118"/>
        <v>0</v>
      </c>
      <c r="M1001" s="62"/>
    </row>
    <row r="1002" spans="1:13" ht="15.75" x14ac:dyDescent="0.25">
      <c r="A1002" s="98">
        <f>IF(F1002&lt;&gt;"",1+MAX($A$26:A1001),"")</f>
        <v>861</v>
      </c>
      <c r="B1002" s="76"/>
      <c r="C1002" s="84" t="s">
        <v>385</v>
      </c>
      <c r="D1002" s="85">
        <v>34</v>
      </c>
      <c r="E1002" s="89">
        <v>0</v>
      </c>
      <c r="F1002" s="142">
        <f t="shared" si="117"/>
        <v>34</v>
      </c>
      <c r="G1002" s="43" t="s">
        <v>66</v>
      </c>
      <c r="H1002" s="43"/>
      <c r="I1002" s="43"/>
      <c r="J1002" s="43"/>
      <c r="K1002" s="159"/>
      <c r="L1002" s="145">
        <f t="shared" si="118"/>
        <v>0</v>
      </c>
      <c r="M1002" s="62"/>
    </row>
    <row r="1003" spans="1:13" ht="15.75" x14ac:dyDescent="0.25">
      <c r="A1003" s="98">
        <f>IF(F1003&lt;&gt;"",1+MAX($A$26:A1002),"")</f>
        <v>862</v>
      </c>
      <c r="B1003" s="76"/>
      <c r="C1003" s="84" t="s">
        <v>386</v>
      </c>
      <c r="D1003" s="85">
        <v>29</v>
      </c>
      <c r="E1003" s="89">
        <v>0</v>
      </c>
      <c r="F1003" s="142">
        <f t="shared" si="117"/>
        <v>29</v>
      </c>
      <c r="G1003" s="43" t="s">
        <v>66</v>
      </c>
      <c r="H1003" s="43"/>
      <c r="I1003" s="43"/>
      <c r="J1003" s="43"/>
      <c r="K1003" s="159"/>
      <c r="L1003" s="145">
        <f t="shared" si="118"/>
        <v>0</v>
      </c>
      <c r="M1003" s="62"/>
    </row>
    <row r="1004" spans="1:13" ht="15.75" x14ac:dyDescent="0.25">
      <c r="A1004" s="98">
        <f>IF(F1004&lt;&gt;"",1+MAX($A$26:A1003),"")</f>
        <v>863</v>
      </c>
      <c r="B1004" s="76"/>
      <c r="C1004" s="84" t="s">
        <v>387</v>
      </c>
      <c r="D1004" s="85">
        <v>27</v>
      </c>
      <c r="E1004" s="89">
        <v>0</v>
      </c>
      <c r="F1004" s="142">
        <f t="shared" si="117"/>
        <v>27</v>
      </c>
      <c r="G1004" s="43" t="s">
        <v>66</v>
      </c>
      <c r="H1004" s="43"/>
      <c r="I1004" s="43"/>
      <c r="J1004" s="43"/>
      <c r="K1004" s="159"/>
      <c r="L1004" s="145">
        <f t="shared" si="118"/>
        <v>0</v>
      </c>
      <c r="M1004" s="62"/>
    </row>
    <row r="1005" spans="1:13" ht="15.75" x14ac:dyDescent="0.25">
      <c r="A1005" s="98">
        <f>IF(F1005&lt;&gt;"",1+MAX($A$26:A1004),"")</f>
        <v>864</v>
      </c>
      <c r="B1005" s="76"/>
      <c r="C1005" s="84" t="s">
        <v>388</v>
      </c>
      <c r="D1005" s="85">
        <v>37</v>
      </c>
      <c r="E1005" s="89">
        <v>0</v>
      </c>
      <c r="F1005" s="142">
        <f t="shared" si="117"/>
        <v>37</v>
      </c>
      <c r="G1005" s="43" t="s">
        <v>66</v>
      </c>
      <c r="H1005" s="43"/>
      <c r="I1005" s="43"/>
      <c r="J1005" s="43"/>
      <c r="K1005" s="159"/>
      <c r="L1005" s="145">
        <f t="shared" si="118"/>
        <v>0</v>
      </c>
      <c r="M1005" s="62"/>
    </row>
    <row r="1006" spans="1:13" ht="15.75" x14ac:dyDescent="0.25">
      <c r="A1006" s="98">
        <f>IF(F1006&lt;&gt;"",1+MAX($A$26:A1005),"")</f>
        <v>865</v>
      </c>
      <c r="B1006" s="76"/>
      <c r="C1006" s="84" t="s">
        <v>389</v>
      </c>
      <c r="D1006" s="85">
        <v>4</v>
      </c>
      <c r="E1006" s="89">
        <v>0</v>
      </c>
      <c r="F1006" s="142">
        <f t="shared" si="117"/>
        <v>4</v>
      </c>
      <c r="G1006" s="43" t="s">
        <v>66</v>
      </c>
      <c r="H1006" s="43"/>
      <c r="I1006" s="43"/>
      <c r="J1006" s="43"/>
      <c r="K1006" s="159"/>
      <c r="L1006" s="145">
        <f t="shared" si="118"/>
        <v>0</v>
      </c>
      <c r="M1006" s="62"/>
    </row>
    <row r="1007" spans="1:13" ht="15.75" x14ac:dyDescent="0.25">
      <c r="A1007" s="98">
        <f>IF(F1007&lt;&gt;"",1+MAX($A$26:A1006),"")</f>
        <v>866</v>
      </c>
      <c r="B1007" s="76"/>
      <c r="C1007" s="84" t="s">
        <v>390</v>
      </c>
      <c r="D1007" s="85">
        <v>4</v>
      </c>
      <c r="E1007" s="89">
        <v>0</v>
      </c>
      <c r="F1007" s="142">
        <f t="shared" si="117"/>
        <v>4</v>
      </c>
      <c r="G1007" s="43" t="s">
        <v>66</v>
      </c>
      <c r="H1007" s="43"/>
      <c r="I1007" s="43"/>
      <c r="J1007" s="43"/>
      <c r="K1007" s="159"/>
      <c r="L1007" s="145">
        <f t="shared" si="118"/>
        <v>0</v>
      </c>
      <c r="M1007" s="62"/>
    </row>
    <row r="1008" spans="1:13" ht="15.75" x14ac:dyDescent="0.25">
      <c r="A1008" s="98">
        <f>IF(F1008&lt;&gt;"",1+MAX($A$26:A1007),"")</f>
        <v>867</v>
      </c>
      <c r="B1008" s="76"/>
      <c r="C1008" s="84" t="s">
        <v>391</v>
      </c>
      <c r="D1008" s="85">
        <v>15</v>
      </c>
      <c r="E1008" s="89">
        <v>0</v>
      </c>
      <c r="F1008" s="142">
        <f t="shared" si="117"/>
        <v>15</v>
      </c>
      <c r="G1008" s="43" t="s">
        <v>66</v>
      </c>
      <c r="H1008" s="43"/>
      <c r="I1008" s="43"/>
      <c r="J1008" s="43"/>
      <c r="K1008" s="159"/>
      <c r="L1008" s="145">
        <f t="shared" si="118"/>
        <v>0</v>
      </c>
      <c r="M1008" s="62"/>
    </row>
    <row r="1009" spans="1:13" ht="15.75" x14ac:dyDescent="0.25">
      <c r="A1009" s="98">
        <f>IF(F1009&lt;&gt;"",1+MAX($A$26:A1008),"")</f>
        <v>868</v>
      </c>
      <c r="B1009" s="76"/>
      <c r="C1009" s="84" t="s">
        <v>392</v>
      </c>
      <c r="D1009" s="85">
        <v>5</v>
      </c>
      <c r="E1009" s="89">
        <v>0</v>
      </c>
      <c r="F1009" s="142">
        <f t="shared" si="117"/>
        <v>5</v>
      </c>
      <c r="G1009" s="43" t="s">
        <v>66</v>
      </c>
      <c r="H1009" s="43"/>
      <c r="I1009" s="43"/>
      <c r="J1009" s="43"/>
      <c r="K1009" s="159"/>
      <c r="L1009" s="145">
        <f t="shared" si="118"/>
        <v>0</v>
      </c>
      <c r="M1009" s="62"/>
    </row>
    <row r="1010" spans="1:13" ht="15.75" x14ac:dyDescent="0.25">
      <c r="A1010" s="98">
        <f>IF(F1010&lt;&gt;"",1+MAX($A$26:A1009),"")</f>
        <v>869</v>
      </c>
      <c r="B1010" s="76"/>
      <c r="C1010" s="84" t="s">
        <v>393</v>
      </c>
      <c r="D1010" s="85">
        <v>16</v>
      </c>
      <c r="E1010" s="89">
        <v>0</v>
      </c>
      <c r="F1010" s="142">
        <f t="shared" si="117"/>
        <v>16</v>
      </c>
      <c r="G1010" s="43" t="s">
        <v>66</v>
      </c>
      <c r="H1010" s="43"/>
      <c r="I1010" s="43"/>
      <c r="J1010" s="43"/>
      <c r="K1010" s="159"/>
      <c r="L1010" s="145">
        <f t="shared" si="118"/>
        <v>0</v>
      </c>
      <c r="M1010" s="62"/>
    </row>
    <row r="1011" spans="1:13" s="176" customFormat="1" ht="15.75" x14ac:dyDescent="0.25">
      <c r="A1011" s="167">
        <f>IF(F1011&lt;&gt;"",1+MAX($A$26:A1010),"")</f>
        <v>870</v>
      </c>
      <c r="B1011" s="168"/>
      <c r="C1011" s="169" t="s">
        <v>394</v>
      </c>
      <c r="D1011" s="143">
        <v>1</v>
      </c>
      <c r="E1011" s="170">
        <v>0</v>
      </c>
      <c r="F1011" s="171">
        <f t="shared" si="117"/>
        <v>1</v>
      </c>
      <c r="G1011" s="172" t="s">
        <v>66</v>
      </c>
      <c r="H1011" s="172"/>
      <c r="I1011" s="172"/>
      <c r="J1011" s="172"/>
      <c r="K1011" s="173"/>
      <c r="L1011" s="174">
        <f t="shared" si="118"/>
        <v>0</v>
      </c>
      <c r="M1011" s="175"/>
    </row>
    <row r="1012" spans="1:13" s="176" customFormat="1" ht="15.75" x14ac:dyDescent="0.25">
      <c r="A1012" s="167">
        <f>IF(F1012&lt;&gt;"",1+MAX($A$26:A1011),"")</f>
        <v>871</v>
      </c>
      <c r="B1012" s="168"/>
      <c r="C1012" s="169" t="s">
        <v>395</v>
      </c>
      <c r="D1012" s="143">
        <v>1</v>
      </c>
      <c r="E1012" s="170">
        <v>0</v>
      </c>
      <c r="F1012" s="171">
        <f t="shared" si="117"/>
        <v>1</v>
      </c>
      <c r="G1012" s="172" t="s">
        <v>66</v>
      </c>
      <c r="H1012" s="172"/>
      <c r="I1012" s="172"/>
      <c r="J1012" s="172"/>
      <c r="K1012" s="173"/>
      <c r="L1012" s="174">
        <f t="shared" si="118"/>
        <v>0</v>
      </c>
      <c r="M1012" s="175"/>
    </row>
    <row r="1013" spans="1:13" ht="16.5" thickBot="1" x14ac:dyDescent="0.3">
      <c r="A1013" s="98"/>
      <c r="B1013" s="110"/>
      <c r="C1013" s="84"/>
      <c r="D1013" s="99"/>
      <c r="E1013" s="114"/>
      <c r="F1013" s="99"/>
      <c r="G1013" s="115"/>
      <c r="H1013" s="115"/>
      <c r="I1013" s="115"/>
      <c r="J1013" s="115"/>
      <c r="K1013" s="162"/>
      <c r="L1013" s="101"/>
      <c r="M1013" s="113"/>
    </row>
    <row r="1014" spans="1:13" ht="16.5" thickBot="1" x14ac:dyDescent="0.3">
      <c r="A1014" s="58" t="str">
        <f>IF(F1014&lt;&gt;"",1+MAX($A$117:A1013),"")</f>
        <v/>
      </c>
      <c r="B1014" s="70" t="s">
        <v>19</v>
      </c>
      <c r="C1014" s="16" t="s">
        <v>22</v>
      </c>
      <c r="D1014" s="46"/>
      <c r="E1014" s="17"/>
      <c r="F1014" s="17"/>
      <c r="G1014" s="17"/>
      <c r="H1014" s="17"/>
      <c r="I1014" s="17"/>
      <c r="J1014" s="17"/>
      <c r="K1014" s="160"/>
      <c r="L1014" s="75"/>
      <c r="M1014" s="61">
        <f>SUM(L1015:L1020)</f>
        <v>0</v>
      </c>
    </row>
    <row r="1015" spans="1:13" ht="15.75" x14ac:dyDescent="0.25">
      <c r="A1015" s="55" t="str">
        <f>IF(F1015&lt;&gt;"",1+MAX($A$117:A1014),"")</f>
        <v/>
      </c>
      <c r="B1015" s="79"/>
      <c r="C1015" s="30"/>
      <c r="D1015" s="31"/>
      <c r="E1015" s="8"/>
      <c r="F1015" s="31"/>
      <c r="G1015" s="19"/>
      <c r="H1015" s="19"/>
      <c r="I1015" s="19"/>
      <c r="J1015" s="19"/>
      <c r="K1015" s="158"/>
      <c r="L1015" s="80"/>
      <c r="M1015" s="63"/>
    </row>
    <row r="1016" spans="1:13" ht="15.75" x14ac:dyDescent="0.25">
      <c r="A1016" s="56" t="str">
        <f>IF(F1016&lt;&gt;"",1+MAX($A$117:A1015),"")</f>
        <v/>
      </c>
      <c r="B1016" s="82"/>
      <c r="C1016" s="86" t="s">
        <v>20</v>
      </c>
      <c r="D1016" s="99"/>
      <c r="E1016" s="38"/>
      <c r="F1016" s="99"/>
      <c r="G1016" s="39"/>
      <c r="H1016" s="39"/>
      <c r="I1016" s="39"/>
      <c r="J1016" s="39"/>
      <c r="K1016" s="159"/>
      <c r="L1016" s="77"/>
      <c r="M1016" s="62"/>
    </row>
    <row r="1017" spans="1:13" ht="15.75" x14ac:dyDescent="0.25">
      <c r="A1017" s="55">
        <f>IF(F1017&lt;&gt;"",1+MAX($A$117:A1016),"")</f>
        <v>872</v>
      </c>
      <c r="B1017" s="79"/>
      <c r="C1017" s="84" t="s">
        <v>70</v>
      </c>
      <c r="D1017" s="99">
        <v>3219</v>
      </c>
      <c r="E1017" s="89">
        <v>0.1</v>
      </c>
      <c r="F1017" s="99">
        <f>D1017*(1+E1017)</f>
        <v>3540.9</v>
      </c>
      <c r="G1017" s="44" t="s">
        <v>61</v>
      </c>
      <c r="H1017" s="44"/>
      <c r="I1017" s="44"/>
      <c r="J1017" s="44"/>
      <c r="K1017" s="159"/>
      <c r="L1017" s="145">
        <f t="shared" ref="L1017" si="119">F1017*K1017</f>
        <v>0</v>
      </c>
      <c r="M1017" s="62"/>
    </row>
    <row r="1018" spans="1:13" ht="15.75" x14ac:dyDescent="0.25">
      <c r="A1018" s="55">
        <f>IF(F1018&lt;&gt;"",1+MAX($A$117:A1017),"")</f>
        <v>873</v>
      </c>
      <c r="B1018" s="79"/>
      <c r="C1018" s="84" t="s">
        <v>203</v>
      </c>
      <c r="D1018" s="99">
        <v>906</v>
      </c>
      <c r="E1018" s="89">
        <v>0.1</v>
      </c>
      <c r="F1018" s="99">
        <f>D1018*(1+E1018)</f>
        <v>996.60000000000014</v>
      </c>
      <c r="G1018" s="44" t="s">
        <v>61</v>
      </c>
      <c r="H1018" s="44"/>
      <c r="I1018" s="44"/>
      <c r="J1018" s="44"/>
      <c r="K1018" s="159"/>
      <c r="L1018" s="77">
        <f t="shared" ref="L1018" si="120">K1018*F1018</f>
        <v>0</v>
      </c>
      <c r="M1018" s="62"/>
    </row>
    <row r="1019" spans="1:13" ht="15.75" x14ac:dyDescent="0.25">
      <c r="A1019" s="55">
        <f>IF(F1019&lt;&gt;"",1+MAX($A$117:A1018),"")</f>
        <v>874</v>
      </c>
      <c r="B1019" s="79"/>
      <c r="C1019" s="84" t="s">
        <v>67</v>
      </c>
      <c r="D1019" s="99">
        <f>D1017-(D120+D121+D122+D176)</f>
        <v>2543.4444444444443</v>
      </c>
      <c r="E1019" s="89">
        <v>0.1</v>
      </c>
      <c r="F1019" s="99">
        <f>D1019*(1+E1019)</f>
        <v>2797.7888888888888</v>
      </c>
      <c r="G1019" s="44" t="s">
        <v>61</v>
      </c>
      <c r="H1019" s="44"/>
      <c r="I1019" s="44"/>
      <c r="J1019" s="44"/>
      <c r="K1019" s="159"/>
      <c r="L1019" s="77">
        <f t="shared" ref="L1019" si="121">K1019*F1019</f>
        <v>0</v>
      </c>
      <c r="M1019" s="62"/>
    </row>
    <row r="1020" spans="1:13" ht="15.75" x14ac:dyDescent="0.25">
      <c r="A1020" s="55"/>
      <c r="B1020" s="79"/>
      <c r="C1020" s="85"/>
      <c r="D1020" s="85"/>
      <c r="E1020" s="89"/>
      <c r="F1020" s="99"/>
      <c r="G1020" s="44"/>
      <c r="H1020" s="44"/>
      <c r="I1020" s="44"/>
      <c r="J1020" s="44"/>
      <c r="K1020" s="159"/>
      <c r="L1020" s="77"/>
      <c r="M1020" s="62"/>
    </row>
    <row r="1021" spans="1:13" ht="16.5" thickBot="1" x14ac:dyDescent="0.3">
      <c r="A1021" s="28"/>
      <c r="B1021" s="20"/>
      <c r="C1021" s="21"/>
      <c r="D1021" s="22"/>
      <c r="E1021" s="23"/>
      <c r="F1021" s="24"/>
      <c r="G1021" s="25"/>
      <c r="H1021" s="25"/>
      <c r="I1021" s="25"/>
      <c r="J1021" s="25"/>
      <c r="K1021" s="163"/>
      <c r="L1021" s="26"/>
      <c r="M1021" s="27"/>
    </row>
    <row r="1022" spans="1:13" ht="16.5" thickBot="1" x14ac:dyDescent="0.25">
      <c r="A1022" s="9" t="s">
        <v>1</v>
      </c>
      <c r="B1022" s="1"/>
      <c r="C1022" s="1"/>
      <c r="D1022" s="2"/>
      <c r="E1022" s="2"/>
      <c r="F1022" s="2"/>
      <c r="G1022" s="3"/>
      <c r="H1022" s="3"/>
      <c r="I1022" s="3"/>
      <c r="J1022" s="3"/>
      <c r="K1022" s="164"/>
      <c r="L1022" s="4">
        <f>SUM(L117:L1021)</f>
        <v>0</v>
      </c>
      <c r="M1022" s="10">
        <f>SUM(M117:M1021)</f>
        <v>0</v>
      </c>
    </row>
    <row r="1023" spans="1:13" ht="16.5" thickBot="1" x14ac:dyDescent="0.25">
      <c r="A1023" s="9" t="s">
        <v>11</v>
      </c>
      <c r="B1023" s="1"/>
      <c r="C1023" s="1"/>
      <c r="D1023" s="2"/>
      <c r="E1023" s="2"/>
      <c r="F1023" s="2"/>
      <c r="G1023" s="3"/>
      <c r="H1023" s="3"/>
      <c r="I1023" s="3"/>
      <c r="J1023" s="3"/>
      <c r="K1023" s="165">
        <v>0.25</v>
      </c>
      <c r="L1023" s="4">
        <f>K1023*L1022</f>
        <v>0</v>
      </c>
      <c r="M1023" s="10">
        <f>K1023*M1022</f>
        <v>0</v>
      </c>
    </row>
    <row r="1024" spans="1:13" ht="16.5" thickBot="1" x14ac:dyDescent="0.25">
      <c r="A1024" s="9" t="s">
        <v>9</v>
      </c>
      <c r="B1024" s="1"/>
      <c r="C1024" s="1"/>
      <c r="D1024" s="2"/>
      <c r="E1024" s="2"/>
      <c r="F1024" s="2"/>
      <c r="G1024" s="3"/>
      <c r="H1024" s="3"/>
      <c r="I1024" s="3"/>
      <c r="J1024" s="3"/>
      <c r="K1024" s="164"/>
      <c r="L1024" s="4">
        <f>SUM(L1022:L1023)</f>
        <v>0</v>
      </c>
      <c r="M1024" s="10">
        <f>SUM(M1022:M1023)</f>
        <v>0</v>
      </c>
    </row>
    <row r="1025" spans="1:13" ht="16.5" thickBot="1" x14ac:dyDescent="0.25">
      <c r="A1025" s="9"/>
      <c r="B1025" s="1"/>
      <c r="C1025" s="6" t="s">
        <v>57</v>
      </c>
      <c r="D1025" s="2"/>
      <c r="E1025" s="2"/>
      <c r="F1025" s="2"/>
      <c r="G1025" s="3"/>
      <c r="H1025" s="3"/>
      <c r="I1025" s="3"/>
      <c r="J1025" s="3"/>
      <c r="K1025" s="164"/>
      <c r="L1025" s="4"/>
      <c r="M1025" s="11"/>
    </row>
    <row r="1026" spans="1:13" ht="16.5" thickBot="1" x14ac:dyDescent="0.25">
      <c r="A1026" s="12" t="s">
        <v>10</v>
      </c>
      <c r="B1026" s="7"/>
      <c r="C1026" s="7"/>
      <c r="D1026" s="7"/>
      <c r="E1026" s="7"/>
      <c r="F1026" s="7"/>
      <c r="G1026" s="7"/>
      <c r="H1026" s="7"/>
      <c r="I1026" s="7"/>
      <c r="J1026" s="7"/>
      <c r="K1026" s="166"/>
      <c r="L1026" s="7"/>
      <c r="M1026" s="13"/>
    </row>
    <row r="1027" spans="1:13" ht="15.75" x14ac:dyDescent="0.2">
      <c r="A1027" s="183" t="s">
        <v>16</v>
      </c>
      <c r="B1027" s="184"/>
      <c r="C1027" s="184"/>
      <c r="D1027" s="184"/>
      <c r="E1027" s="184"/>
      <c r="F1027" s="184"/>
      <c r="G1027" s="184"/>
      <c r="H1027" s="184"/>
      <c r="I1027" s="184"/>
      <c r="J1027" s="184"/>
      <c r="K1027" s="184"/>
      <c r="L1027" s="184"/>
      <c r="M1027" s="185"/>
    </row>
    <row r="1028" spans="1:13" ht="15.75" x14ac:dyDescent="0.25">
      <c r="A1028" s="182" t="s">
        <v>17</v>
      </c>
      <c r="B1028" s="182"/>
      <c r="C1028" s="182"/>
      <c r="D1028" s="182"/>
      <c r="E1028" s="182"/>
      <c r="F1028" s="182"/>
      <c r="G1028" s="182"/>
      <c r="H1028" s="182"/>
      <c r="I1028" s="182"/>
      <c r="J1028" s="182"/>
      <c r="K1028" s="182"/>
      <c r="L1028" s="182"/>
      <c r="M1028" s="182"/>
    </row>
    <row r="1029" spans="1:13" ht="15.75" x14ac:dyDescent="0.25">
      <c r="A1029" s="182" t="s">
        <v>18</v>
      </c>
      <c r="B1029" s="182"/>
      <c r="C1029" s="182"/>
      <c r="D1029" s="182"/>
      <c r="E1029" s="182"/>
      <c r="F1029" s="182"/>
      <c r="G1029" s="182"/>
      <c r="H1029" s="182"/>
      <c r="I1029" s="182"/>
      <c r="J1029" s="182"/>
      <c r="K1029" s="182"/>
      <c r="L1029" s="182"/>
      <c r="M1029" s="182"/>
    </row>
  </sheetData>
  <mergeCells count="8">
    <mergeCell ref="A1:C1"/>
    <mergeCell ref="A2:C2"/>
    <mergeCell ref="A3:C3"/>
    <mergeCell ref="A1029:M1029"/>
    <mergeCell ref="A1028:M1028"/>
    <mergeCell ref="A1027:M1027"/>
    <mergeCell ref="F2:F3"/>
    <mergeCell ref="G2:M3"/>
  </mergeCells>
  <printOptions horizontalCentered="1" verticalCentered="1"/>
  <pageMargins left="0.7" right="0.7" top="0.75" bottom="0.75" header="0.3" footer="0.3"/>
  <pageSetup scale="1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2</vt:i4>
      </vt:variant>
      <vt:variant>
        <vt:lpstr>Charts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Detailed Estimate</vt:lpstr>
      <vt:lpstr>Chart1</vt:lpstr>
      <vt:lpstr>'Detailed Estimate'!Print_Area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Bill Marks</dc:creator>
  <cp:lastModifiedBy>Windows User</cp:lastModifiedBy>
  <cp:lastPrinted>2017-05-22T15:28:50Z</cp:lastPrinted>
  <dcterms:created xsi:type="dcterms:W3CDTF">2004-05-05T14:08:18Z</dcterms:created>
  <dcterms:modified xsi:type="dcterms:W3CDTF">2020-09-30T19:20:36Z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S9Connected">
    <vt:bool>true</vt:bool>
  </property>
</Properties>
</file>